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1-F1103-8000、11000KV" sheetId="1" r:id="rId1"/>
    <sheet name="2-F1206-4500、6000、7500KV" sheetId="2" r:id="rId2"/>
    <sheet name="3-F1306-3100、4000KV" sheetId="4" r:id="rId3"/>
    <sheet name="4-F1408-2400、3600KV" sheetId="5" r:id="rId4"/>
    <sheet name="5-F1806-1430、2280KV" sheetId="6" r:id="rId5"/>
    <sheet name="6-F2008-1750KV" sheetId="7" r:id="rId6"/>
    <sheet name="7-F2206-1500、2200KV" sheetId="8" r:id="rId7"/>
    <sheet name="8-F2212-1400KV" sheetId="9" r:id="rId8"/>
    <sheet name="9-F2302-1500、1650、1800KV" sheetId="10" r:id="rId9"/>
    <sheet name="10-F2306.5-1750、1950KV" sheetId="11" r:id="rId10"/>
    <sheet name="11-F2307-2200、2500KV" sheetId="12" r:id="rId11"/>
    <sheet name="12-F2807-1300、1500、1750KV" sheetId="13" r:id="rId12"/>
    <sheet name="13-F2810-900、1200、1350KV" sheetId="14" r:id="rId13"/>
    <sheet name="14-F2812-920、1160KV" sheetId="15" r:id="rId14"/>
    <sheet name="15F2814-900 1050 1200 1300 2000" sheetId="16" r:id="rId15"/>
    <sheet name="16-F3008-1155、1300、1350、1500KV" sheetId="17" r:id="rId16"/>
    <sheet name="17-F3110-900KV、1250KV" sheetId="18" r:id="rId17"/>
    <sheet name="18-F3115-400、640、900、1050KV" sheetId="19" r:id="rId18"/>
    <sheet name="19-F3120-500KV、700KV" sheetId="21" r:id="rId19"/>
    <sheet name="20-F3314-900KV" sheetId="22" r:id="rId20"/>
    <sheet name="21-F4214-420、510、690KV" sheetId="23" r:id="rId21"/>
    <sheet name="22-F4219-300、430、560、610KV" sheetId="24" r:id="rId22"/>
    <sheet name="23-F4315-450KV" sheetId="26" r:id="rId23"/>
    <sheet name="24-F4320-350KV" sheetId="25" r:id="rId24"/>
    <sheet name="25-F4325-360KV" sheetId="27" r:id="rId25"/>
    <sheet name="26-F4715-280、440KV" sheetId="28" r:id="rId26"/>
    <sheet name="27-F4720-330、465KV" sheetId="29" r:id="rId27"/>
    <sheet name="28-F5215-430KV" sheetId="30" r:id="rId28"/>
    <sheet name="29-F5315-270、430KV" sheetId="31" r:id="rId29"/>
    <sheet name="30-F5322-200、230、360、410、475KV" sheetId="32" r:id="rId30"/>
    <sheet name="31-F6218-180、200、210、220、240KV" sheetId="33" r:id="rId3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747EB94406D948B6802EDFD9136E27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3260050"/>
          <a:ext cx="10201275" cy="44291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" name="ID_C5B5C7AF8EAC4C2292964A19FAF5D70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62000" y="21772245"/>
          <a:ext cx="5273675" cy="28041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" name="ID_1DE0B444CDD24508AA7A984C4A556699"/>
        <xdr:cNvPicPr>
          <a:picLocks noChangeAspect="1"/>
        </xdr:cNvPicPr>
      </xdr:nvPicPr>
      <xdr:blipFill>
        <a:blip r:embed="rId3"/>
        <a:srcRect t="34484" b="31296"/>
        <a:stretch>
          <a:fillRect/>
        </a:stretch>
      </xdr:blipFill>
      <xdr:spPr>
        <a:xfrm>
          <a:off x="1590675" y="33327975"/>
          <a:ext cx="7209790" cy="24669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" name="ID_8DD693158D094C6BAA9DAEDD621950FB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0" y="41500425"/>
          <a:ext cx="8334375" cy="37052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" name="ID_9BF778B9682844988F47899B04F852D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0" y="10477500"/>
          <a:ext cx="7019925" cy="36004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" name="ID_E2F75CEAE96046A9AFA1F77240D0247F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0" y="11430000"/>
          <a:ext cx="13001625" cy="70008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" name="ID_0356D24EB0734AFFAACC9F4AA0159735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0" y="8610600"/>
          <a:ext cx="10439400" cy="68865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5" name="ID_F5D7E97E6F484D838D4A5F9C1A28F603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0" y="685800"/>
          <a:ext cx="4581525" cy="42195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7" name="ID_D0DC08A1BD2644C2B93EDA70AE478490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0" y="8439150"/>
          <a:ext cx="10420350" cy="5334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8" name="ID_2BE6370D0A1741218A8FA92D561EA260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0" y="685800"/>
          <a:ext cx="4648200" cy="4191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9" name="ID_F7C48DF51D0A4E949E19DBFE60D0846C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0" y="11430000"/>
          <a:ext cx="10429875" cy="52959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0" name="ID_1766E3365E9E4265A220DB54576473A3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0" y="41500425"/>
          <a:ext cx="7620000" cy="38766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1" name="ID_73D8A98DF2A1456786DD9D9238F7562F"/>
        <xdr:cNvPicPr>
          <a:picLocks noChangeAspect="1"/>
        </xdr:cNvPicPr>
      </xdr:nvPicPr>
      <xdr:blipFill>
        <a:blip r:embed="rId13"/>
        <a:srcRect t="36222" b="31362"/>
        <a:stretch>
          <a:fillRect/>
        </a:stretch>
      </xdr:blipFill>
      <xdr:spPr>
        <a:xfrm>
          <a:off x="342900" y="27184350"/>
          <a:ext cx="8254365" cy="26765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2" name="ID_027B33B8109846728074610D5B8AA519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0" y="41500425"/>
          <a:ext cx="10001250" cy="42291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5" name="ID_A9ECB8F492734D4AA7D0987B2FDCB6E2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0" y="41500425"/>
          <a:ext cx="5273040" cy="28117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" name="ID_6FACE8584B1E4243868CB467EA637CDC" descr="4U1A4003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180975" y="1057275"/>
          <a:ext cx="2286000" cy="2301875"/>
        </a:xfrm>
        <a:prstGeom prst="rect">
          <a:avLst/>
        </a:prstGeom>
      </xdr:spPr>
    </xdr:pic>
  </etc:cellImage>
  <etc:cellImage>
    <xdr:pic>
      <xdr:nvPicPr>
        <xdr:cNvPr id="26" name="ID_D5ADB72861EA4135AF4781A5CAD2B136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0" y="41500425"/>
          <a:ext cx="9534525" cy="44862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9" name="ID_4EF4DE0B963945B0A57B366FA8294CAA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0" y="38056185"/>
          <a:ext cx="9134475" cy="47053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7" name="ID_6DEFA9A8E19F45FEB25DAF5C0834E2F4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0" y="685800"/>
          <a:ext cx="3686175" cy="36671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8" name="ID_AE7F7DF9AF8F4BFE850050EB4743F8B8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0" y="8239125"/>
          <a:ext cx="10353675" cy="36195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0" name="ID_3A13E8F736F04BA394D515DA6FB55C2B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0" y="685800"/>
          <a:ext cx="4638675" cy="42100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2" name="ID_10577FD71E374524A0EB512CD6E2E21F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0" y="8048625"/>
          <a:ext cx="10372725" cy="35242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4" name="ID_18D435E516C342BF8770D97A374B367C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0" y="685800"/>
          <a:ext cx="4457700" cy="39243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5" name="ID_3A12071A8D3C40F88C2906A2E20E4462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0" y="11753850"/>
          <a:ext cx="13030200" cy="40481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6" name="ID_FB5E5479D8114FB6878B50A39DD8935D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0" y="685800"/>
          <a:ext cx="5162550" cy="49149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7" name="ID_21CDA3DB4AE648D7A6E0C54D52DD1EF0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0" y="11553825"/>
          <a:ext cx="12973050" cy="44672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8" name="ID_0AF5D0F74DB449FD802AC90DFC28A8B9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0" y="685800"/>
          <a:ext cx="4695825" cy="46863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9" name="ID_AA19D4220CA54CC98B5F9D527C7C55F0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0" y="8239125"/>
          <a:ext cx="12830175" cy="44481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0" name="ID_E44F3F89D76F463FB0F6630E037D282E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0" y="685800"/>
          <a:ext cx="4867275" cy="43815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1" name="ID_50AD177749744336BFDE810132E8EA36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0" y="8058150"/>
          <a:ext cx="12896850" cy="44577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" name="ID_E3130C026CD04304A512384E4D7FAF18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0" y="685800"/>
          <a:ext cx="5210175" cy="48577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" name="ID_95A8AADEB7434CF08036FBC8DEA8E2F0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0" y="685800"/>
          <a:ext cx="5133975" cy="44481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3" name="ID_0EEB9E6569274BF1971DBFFC10280896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0" y="685800"/>
          <a:ext cx="5238750" cy="47148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3" name="ID_01217C07CB9649DDB07191700838BE88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0" y="685800"/>
          <a:ext cx="4876800" cy="43243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2" name="ID_A224EB72BAF04D019D200805F1CEC09A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0" y="685800"/>
          <a:ext cx="4962525" cy="45339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3" name="ID_0931D10DAC8D47F1B1C573EDD823AA3D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0" y="685800"/>
          <a:ext cx="4810125" cy="43719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4" name="ID_4A558C47C05040F98F9B6D840D9589E4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0" y="685800"/>
          <a:ext cx="4972050" cy="47244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5" name="ID_318F7E8007794B1E8B97F06B2107013A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0" y="685800"/>
          <a:ext cx="4638675" cy="45910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6" name="ID_B3CEE8A087734088B65ABD38FF36B502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0" y="685800"/>
          <a:ext cx="4648200" cy="46005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7" name="ID_0C77631A070647C8A75372DBD354F55B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0" y="685800"/>
          <a:ext cx="4819650" cy="43719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8" name="ID_B974ABF87A43474DBAC29FBB688CEF5A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0" y="685800"/>
          <a:ext cx="4581525" cy="43434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9" name="ID_30FD0A6EDD1A407FAFDD979F1AC80D03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0" y="685800"/>
          <a:ext cx="4610100" cy="41624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0" name="ID_106AEB8A1FD44BE1895C1DA0BFEDD3BF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0" y="4867275"/>
          <a:ext cx="12706350" cy="6096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2" name="ID_8F057DB1400C489E80B3EA4046844D2B"/>
        <xdr:cNvPicPr>
          <a:picLocks noChangeAspect="1"/>
        </xdr:cNvPicPr>
      </xdr:nvPicPr>
      <xdr:blipFill>
        <a:blip r:embed="rId44"/>
        <a:srcRect t="30929" b="30275"/>
        <a:stretch>
          <a:fillRect/>
        </a:stretch>
      </xdr:blipFill>
      <xdr:spPr>
        <a:xfrm>
          <a:off x="923925" y="8839200"/>
          <a:ext cx="8836025" cy="3429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3" name="ID_446227284DF34AA3BEC3BED8BA6E4EEE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0" y="685800"/>
          <a:ext cx="5029200" cy="47529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4" name="ID_AA0ADE3A96684E5DA1638FB84260EB29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0" y="685800"/>
          <a:ext cx="4781550" cy="4191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5" name="ID_A6B1F7B4B2FD43B7AA4986A43E197350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0" y="4867275"/>
          <a:ext cx="12620625" cy="58483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6" name="ID_E0EF63536DC540B68C37831533516078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>
          <a:off x="0" y="685800"/>
          <a:ext cx="4629150" cy="46577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1" name="ID_70B6B3E8E1E442E39973894564838BC6"/>
        <xdr:cNvPicPr>
          <a:picLocks noChangeAspect="1"/>
        </xdr:cNvPicPr>
      </xdr:nvPicPr>
      <xdr:blipFill>
        <a:blip r:embed="rId49"/>
        <a:stretch>
          <a:fillRect/>
        </a:stretch>
      </xdr:blipFill>
      <xdr:spPr>
        <a:xfrm>
          <a:off x="0" y="685800"/>
          <a:ext cx="4600575" cy="45529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2" name="ID_611200CAF25A45DFA66718DA0766ED4F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0" y="4867275"/>
          <a:ext cx="12573000" cy="60102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" name="ID_D7E7D3CFE0C24DD9A568EC165EE078AA"/>
        <xdr:cNvPicPr>
          <a:picLocks noChangeAspect="1"/>
        </xdr:cNvPicPr>
      </xdr:nvPicPr>
      <xdr:blipFill>
        <a:blip r:embed="rId51"/>
        <a:stretch>
          <a:fillRect/>
        </a:stretch>
      </xdr:blipFill>
      <xdr:spPr>
        <a:xfrm>
          <a:off x="0" y="8001000"/>
          <a:ext cx="12782550" cy="54578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" name="ID_D01DDD09A6744FEC88179112744897E0"/>
        <xdr:cNvPicPr>
          <a:picLocks noChangeAspect="1"/>
        </xdr:cNvPicPr>
      </xdr:nvPicPr>
      <xdr:blipFill>
        <a:blip r:embed="rId52"/>
        <a:stretch>
          <a:fillRect/>
        </a:stretch>
      </xdr:blipFill>
      <xdr:spPr>
        <a:xfrm>
          <a:off x="0" y="685800"/>
          <a:ext cx="4648200" cy="44958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" name="ID_0B657C3C28E04B7587D2CCB47A027EA8"/>
        <xdr:cNvPicPr>
          <a:picLocks noChangeAspect="1"/>
        </xdr:cNvPicPr>
      </xdr:nvPicPr>
      <xdr:blipFill>
        <a:blip r:embed="rId53"/>
        <a:stretch>
          <a:fillRect/>
        </a:stretch>
      </xdr:blipFill>
      <xdr:spPr>
        <a:xfrm>
          <a:off x="0" y="15678150"/>
          <a:ext cx="12582525" cy="54483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6" name="ID_4DA0F0887F5F42F4B8B5DC5AB21409B1"/>
        <xdr:cNvPicPr>
          <a:picLocks noChangeAspect="1"/>
        </xdr:cNvPicPr>
      </xdr:nvPicPr>
      <xdr:blipFill>
        <a:blip r:embed="rId54"/>
        <a:stretch>
          <a:fillRect/>
        </a:stretch>
      </xdr:blipFill>
      <xdr:spPr>
        <a:xfrm>
          <a:off x="0" y="685800"/>
          <a:ext cx="4429125" cy="43338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1" name="ID_E4A8A96ED7144803BDE7966C54C91C2F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0" y="15678150"/>
          <a:ext cx="12687300" cy="59436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1" name="ID_3E72F10868E14DF0A3FCBA1CC8844A15"/>
        <xdr:cNvPicPr>
          <a:picLocks noChangeAspect="1"/>
        </xdr:cNvPicPr>
      </xdr:nvPicPr>
      <xdr:blipFill>
        <a:blip r:embed="rId56"/>
        <a:stretch>
          <a:fillRect/>
        </a:stretch>
      </xdr:blipFill>
      <xdr:spPr>
        <a:xfrm>
          <a:off x="0" y="685800"/>
          <a:ext cx="4391025" cy="47148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7" name="ID_FEBCD6691F924A86B91FEC3B49FED459"/>
        <xdr:cNvPicPr>
          <a:picLocks noChangeAspect="1"/>
        </xdr:cNvPicPr>
      </xdr:nvPicPr>
      <xdr:blipFill>
        <a:blip r:embed="rId57"/>
        <a:stretch>
          <a:fillRect/>
        </a:stretch>
      </xdr:blipFill>
      <xdr:spPr>
        <a:xfrm>
          <a:off x="0" y="15678150"/>
          <a:ext cx="12801600" cy="57912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8" name="ID_5500199ECFCF47018FCADDF165840D0F"/>
        <xdr:cNvPicPr>
          <a:picLocks noChangeAspect="1"/>
        </xdr:cNvPicPr>
      </xdr:nvPicPr>
      <xdr:blipFill>
        <a:blip r:embed="rId58"/>
        <a:stretch>
          <a:fillRect/>
        </a:stretch>
      </xdr:blipFill>
      <xdr:spPr>
        <a:xfrm>
          <a:off x="0" y="685800"/>
          <a:ext cx="4429125" cy="46672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3" name="ID_596591EA891947A8BC89C603B5866D03"/>
        <xdr:cNvPicPr>
          <a:picLocks noChangeAspect="1"/>
        </xdr:cNvPicPr>
      </xdr:nvPicPr>
      <xdr:blipFill>
        <a:blip r:embed="rId59"/>
        <a:stretch>
          <a:fillRect/>
        </a:stretch>
      </xdr:blipFill>
      <xdr:spPr>
        <a:xfrm>
          <a:off x="0" y="15678150"/>
          <a:ext cx="12563475" cy="57245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6" name="ID_A5CAF41974004D8297F5EE5DE314645B"/>
        <xdr:cNvPicPr>
          <a:picLocks noChangeAspect="1"/>
        </xdr:cNvPicPr>
      </xdr:nvPicPr>
      <xdr:blipFill>
        <a:blip r:embed="rId60"/>
        <a:stretch>
          <a:fillRect/>
        </a:stretch>
      </xdr:blipFill>
      <xdr:spPr>
        <a:xfrm>
          <a:off x="0" y="4914900"/>
          <a:ext cx="12773025" cy="51149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7" name="ID_002BE5905EC84AB28BD249EF70394B49"/>
        <xdr:cNvPicPr>
          <a:picLocks noChangeAspect="1"/>
        </xdr:cNvPicPr>
      </xdr:nvPicPr>
      <xdr:blipFill>
        <a:blip r:embed="rId61"/>
        <a:stretch>
          <a:fillRect/>
        </a:stretch>
      </xdr:blipFill>
      <xdr:spPr>
        <a:xfrm>
          <a:off x="0" y="685800"/>
          <a:ext cx="2876550" cy="31146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8" name="ID_4F432D32A9C84BE8AFE26B9A46ED226C"/>
        <xdr:cNvPicPr>
          <a:picLocks noChangeAspect="1"/>
        </xdr:cNvPicPr>
      </xdr:nvPicPr>
      <xdr:blipFill>
        <a:blip r:embed="rId62"/>
        <a:stretch>
          <a:fillRect/>
        </a:stretch>
      </xdr:blipFill>
      <xdr:spPr>
        <a:xfrm>
          <a:off x="0" y="685800"/>
          <a:ext cx="4314825" cy="399097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<sst xmlns="http://schemas.openxmlformats.org/spreadsheetml/2006/main" count="4283" uniqueCount="327">
  <si>
    <t>BGS-F1103
详情页Detail Page</t>
  </si>
  <si>
    <t>电机基础数据
Basic data of motor</t>
  </si>
  <si>
    <t>电机尺寸：
Motor dimensions:</t>
  </si>
  <si>
    <t>14.5*10.7mm</t>
  </si>
  <si>
    <t>槽级数：
Number of slots:</t>
  </si>
  <si>
    <t>9N12P</t>
  </si>
  <si>
    <t>铜线等级：
Copper wire grade:</t>
  </si>
  <si>
    <t>200℃</t>
  </si>
  <si>
    <t>轴径：
Shaft diameter:</t>
  </si>
  <si>
    <t>1.5mm</t>
  </si>
  <si>
    <t>电机重量：
Motor weight:</t>
  </si>
  <si>
    <t>4.61g 含线</t>
  </si>
  <si>
    <t>寿命：
Service life:</t>
  </si>
  <si>
    <t>＞1000h</t>
  </si>
  <si>
    <t>电机性能参数/Motor performance parameters</t>
  </si>
  <si>
    <t>型号</t>
  </si>
  <si>
    <t>KV值</t>
  </si>
  <si>
    <t>最大功率</t>
  </si>
  <si>
    <t>最大电流</t>
  </si>
  <si>
    <t>拉力</t>
  </si>
  <si>
    <t>力效</t>
  </si>
  <si>
    <t>适用桨叶</t>
  </si>
  <si>
    <t>电池节数</t>
  </si>
  <si>
    <t>适应电调</t>
  </si>
  <si>
    <t>MODEL</t>
  </si>
  <si>
    <t>KV Value</t>
  </si>
  <si>
    <t>maximum  power</t>
  </si>
  <si>
    <t>Maximum  current</t>
  </si>
  <si>
    <t>pull</t>
  </si>
  <si>
    <t>Efficiency</t>
  </si>
  <si>
    <t>Propeller</t>
  </si>
  <si>
    <t>Battery Lipo Cells</t>
  </si>
  <si>
    <t>ESC</t>
  </si>
  <si>
    <t>BGS-F1103</t>
  </si>
  <si>
    <t>KV</t>
  </si>
  <si>
    <t>W</t>
  </si>
  <si>
    <t>A</t>
  </si>
  <si>
    <t>g</t>
  </si>
  <si>
    <t>g/W</t>
  </si>
  <si>
    <t>/</t>
  </si>
  <si>
    <t>S</t>
  </si>
  <si>
    <t>GF 1635-3</t>
  </si>
  <si>
    <t>GF 2015-2</t>
  </si>
  <si>
    <t>GF 1636-4</t>
  </si>
  <si>
    <t>GF 2023-3</t>
  </si>
  <si>
    <t>GF 65MMS-2</t>
  </si>
  <si>
    <t>GF 63MM-3</t>
  </si>
  <si>
    <t>GF 3018-2</t>
  </si>
  <si>
    <t>GF 1636-3</t>
  </si>
  <si>
    <t>动力配置 实测数据/Power configuration Measured data</t>
  </si>
  <si>
    <t>油门</t>
  </si>
  <si>
    <t>电压</t>
  </si>
  <si>
    <t>扭矩</t>
  </si>
  <si>
    <t>电流</t>
  </si>
  <si>
    <t>转速</t>
  </si>
  <si>
    <t>功率</t>
  </si>
  <si>
    <t>电机温度</t>
  </si>
  <si>
    <t>Model</t>
  </si>
  <si>
    <t>accelerator</t>
  </si>
  <si>
    <t>Voltage</t>
  </si>
  <si>
    <t>Pulling Force</t>
  </si>
  <si>
    <t>Torque</t>
  </si>
  <si>
    <t>Current</t>
  </si>
  <si>
    <t>speed</t>
  </si>
  <si>
    <t>Power</t>
  </si>
  <si>
    <t>Motor temperature</t>
  </si>
  <si>
    <t>BGS-F1103
KV8000       GF 1635-3</t>
  </si>
  <si>
    <t>%</t>
  </si>
  <si>
    <t>V</t>
  </si>
  <si>
    <t>N.m</t>
  </si>
  <si>
    <t>rpm</t>
  </si>
  <si>
    <t>℃</t>
  </si>
  <si>
    <t>BGS-F1103
KV8000
GF 2015-2</t>
  </si>
  <si>
    <t>BGS-F1103
KV8000
GF 1636-4</t>
  </si>
  <si>
    <t>BGS-F1103
KV8000
GF 2023-3</t>
  </si>
  <si>
    <t>BGS-F1103
KV8000
GF 65MMS-2</t>
  </si>
  <si>
    <t>BGS-F1103
KV8000
GF 63MM-3</t>
  </si>
  <si>
    <t>BGS-F1103
KV8000
GF 3018-2</t>
  </si>
  <si>
    <t>BGS-F1103
KV11000
GF 1636-3</t>
  </si>
  <si>
    <t>BGS-F1103
KV11000
GF 2015-2</t>
  </si>
  <si>
    <t>BGS-F1103
KV11000
GF 2023-3</t>
  </si>
  <si>
    <t>BGS-F1103
KV11000
GF 65MMS-2</t>
  </si>
  <si>
    <t>图纸/Drawing</t>
  </si>
  <si>
    <t>BGS-F1206
详情页Detail Page</t>
  </si>
  <si>
    <t>15.8*13.2mm</t>
  </si>
  <si>
    <t>9.2g 含线</t>
  </si>
  <si>
    <t>BGS-F1206</t>
  </si>
  <si>
    <t>3S</t>
  </si>
  <si>
    <t>2S</t>
  </si>
  <si>
    <t>BGS-F1306
详情页Detail Page</t>
  </si>
  <si>
    <t>17.6*12.7mm</t>
  </si>
  <si>
    <t>5mm</t>
  </si>
  <si>
    <t>11g 含线</t>
  </si>
  <si>
    <t>BGS-F1306</t>
  </si>
  <si>
    <t>BGS-F1408
详情页Detail Page</t>
  </si>
  <si>
    <t>19.8*19mm</t>
  </si>
  <si>
    <t>17g 含线</t>
  </si>
  <si>
    <t>BGS-F1408</t>
  </si>
  <si>
    <t>BGS-F1806
详情页Detail Page</t>
  </si>
  <si>
    <t>23*16mm</t>
  </si>
  <si>
    <t>12N14P</t>
  </si>
  <si>
    <t>20g 含线</t>
  </si>
  <si>
    <t>BGS-F1806</t>
  </si>
  <si>
    <t>6X4</t>
  </si>
  <si>
    <t>BGS-F2008
详情页Detail Page</t>
  </si>
  <si>
    <t>25*20mm</t>
  </si>
  <si>
    <t>30.5g 含线</t>
  </si>
  <si>
    <t>BGS-F2008</t>
  </si>
  <si>
    <t>BGS-F2206
详情页Detail Page</t>
  </si>
  <si>
    <t>28*19.5mm</t>
  </si>
  <si>
    <t>30g 含线</t>
  </si>
  <si>
    <t>BGS-F2206</t>
  </si>
  <si>
    <t>BGS-F2212
详情页Detail Page</t>
  </si>
  <si>
    <t>33*19mm</t>
  </si>
  <si>
    <t>60g 含线</t>
  </si>
  <si>
    <t>BGS-F2212</t>
  </si>
  <si>
    <t>BGS-F2212 920KV</t>
  </si>
  <si>
    <t>BGS-F2212 980KV   8045</t>
  </si>
  <si>
    <t>BGS-F2302
详情页Detail Page</t>
  </si>
  <si>
    <t>28.2*11.2mm</t>
  </si>
  <si>
    <t>5.5mm</t>
  </si>
  <si>
    <t>17.5g 含线</t>
  </si>
  <si>
    <t>BGS-F2302</t>
  </si>
  <si>
    <t>BGS-F2306.5
详情页Detail Page</t>
  </si>
  <si>
    <t>27.9*18.7mm</t>
  </si>
  <si>
    <t>34g 含线</t>
  </si>
  <si>
    <t>BGS-F2306.5</t>
  </si>
  <si>
    <t>BGS-F2306.5
KV1950    5146</t>
  </si>
  <si>
    <t>BGS-F2306.5
KV1750   5146</t>
  </si>
  <si>
    <t>BGS-F2307
详情页Detail Page</t>
  </si>
  <si>
    <t>28.5*19mm</t>
  </si>
  <si>
    <t>36g 含线</t>
  </si>
  <si>
    <t>BGS-F2307</t>
  </si>
  <si>
    <t>BGS-F2807
详情页Detail Page</t>
  </si>
  <si>
    <t>BGS-F2807</t>
  </si>
  <si>
    <t>7035-3</t>
  </si>
  <si>
    <t>7045-3</t>
  </si>
  <si>
    <t>7040-3</t>
  </si>
  <si>
    <t>BGS-F2807
KV1300
7035-3</t>
  </si>
  <si>
    <t>BGS-F2807
KV1300
7045-3</t>
  </si>
  <si>
    <t>BGS-F2807
KV1500
7035-3</t>
  </si>
  <si>
    <t>BGS-F2807
KV1500
7040-3</t>
  </si>
  <si>
    <t>BGS-F2807
KV1750
7035-3</t>
  </si>
  <si>
    <t>BGS-F2807
KV1750
7040-3</t>
  </si>
  <si>
    <t>BGS-F2810
详情页Detail Page</t>
  </si>
  <si>
    <t>33.2*23mm</t>
  </si>
  <si>
    <t>65g 含线</t>
  </si>
  <si>
    <t>BGS-F2810</t>
  </si>
  <si>
    <t>BGS-F2810
KV1350
7*4*3（6S）</t>
  </si>
  <si>
    <t>BGS-F2810
KV1350
8*4*3（5S）</t>
  </si>
  <si>
    <t>BGS-F2812
详情页Detail Page</t>
  </si>
  <si>
    <t>33.4*26.5mm</t>
  </si>
  <si>
    <t>76g 含线</t>
  </si>
  <si>
    <t>BGS-F2812</t>
  </si>
  <si>
    <t>HQ8040-3</t>
  </si>
  <si>
    <t>40-60</t>
  </si>
  <si>
    <t>HQ9050-3</t>
  </si>
  <si>
    <t>BGS-F2812
KV920
HQ8040-3</t>
  </si>
  <si>
    <t>BGS-F2812
KV920
HQ9050-3</t>
  </si>
  <si>
    <t>BGS-F2812
KV1160
HQ8040-3</t>
  </si>
  <si>
    <t>BGS-F2814
详情页Detail Page</t>
  </si>
  <si>
    <t>33.7*30mm</t>
  </si>
  <si>
    <t>85.9±3g 含线</t>
  </si>
  <si>
    <t>BGS-F2814</t>
  </si>
  <si>
    <t>APC11*5.5</t>
  </si>
  <si>
    <t>APC10*5.5</t>
  </si>
  <si>
    <t>APC13*6.5</t>
  </si>
  <si>
    <t>BGS-F2814
KV1300</t>
  </si>
  <si>
    <t>BGS-F3008
详情页Detail Page</t>
  </si>
  <si>
    <t>35.7*36.4mm</t>
  </si>
  <si>
    <t>4mm</t>
  </si>
  <si>
    <t>63.5/57.5g</t>
  </si>
  <si>
    <t>BGS-F3008</t>
  </si>
  <si>
    <t>T-7546-3</t>
  </si>
  <si>
    <t>BGS-F3008
KV1300
 HQ 8X4X3   6S</t>
  </si>
  <si>
    <t>BGS-F3110
详情页Detail Page</t>
  </si>
  <si>
    <t>37.2*27.8mm</t>
  </si>
  <si>
    <t>86g 含线</t>
  </si>
  <si>
    <t>BGS-F3110</t>
  </si>
  <si>
    <t>BGS-F3110
KV900
9x5x3（6S）</t>
  </si>
  <si>
    <t>BGS-F3110
KV900  1050-3R（6S）</t>
  </si>
  <si>
    <t>BGS-F3115
详情页Detail Page</t>
  </si>
  <si>
    <t>37.2*33.2mm</t>
  </si>
  <si>
    <t>115g 含线</t>
  </si>
  <si>
    <t>BGS-F3115</t>
  </si>
  <si>
    <t>HQ9*5*3</t>
  </si>
  <si>
    <t>HQ10*5*3</t>
  </si>
  <si>
    <t>HQ10*4.5*3</t>
  </si>
  <si>
    <t>BGS-F3115
KV400
HQ9*5*3</t>
  </si>
  <si>
    <t>BGS-F3115
KV400
HQ10*5*3</t>
  </si>
  <si>
    <t>BGS-F3115
KV640
HQ9*5*3</t>
  </si>
  <si>
    <t>BGS-F3115
KV640
HQ10*5*3</t>
  </si>
  <si>
    <t>BGS-F3115
KV900
HQ9*5*3</t>
  </si>
  <si>
    <t>BGS-F3115
KV900
HQ10*5*3</t>
  </si>
  <si>
    <t>BGS-F3115
KV1050
HQ9*5*3</t>
  </si>
  <si>
    <t>BGS-F3115
KV1050
HQ10*4.5*3</t>
  </si>
  <si>
    <t>BGS-F3120
详情页Detail Page</t>
  </si>
  <si>
    <t>37.1*56.5mm</t>
  </si>
  <si>
    <t>146.5g 含线</t>
  </si>
  <si>
    <t>BGS-F3120</t>
  </si>
  <si>
    <t>H10x5-3</t>
  </si>
  <si>
    <t>BGS-F3120
KV500  H10x5-3</t>
  </si>
  <si>
    <t>BGS-F3314
详情页Detail Page</t>
  </si>
  <si>
    <t>38.6*29.8mm</t>
  </si>
  <si>
    <t>114.4±3g 含线</t>
  </si>
  <si>
    <t>BGS-F3314</t>
  </si>
  <si>
    <t>NMBφ11*5*5</t>
  </si>
  <si>
    <t xml:space="preserve">BGS-F3314
KV900     NMBφ11*5*5
</t>
  </si>
  <si>
    <t>BGS-F4214
详情页Detail Page</t>
  </si>
  <si>
    <t>49*32.5mm</t>
  </si>
  <si>
    <t>6mm</t>
  </si>
  <si>
    <t>249g 含线</t>
  </si>
  <si>
    <t xml:space="preserve">BGS-F4214
</t>
  </si>
  <si>
    <t xml:space="preserve">EMP15*10-3  </t>
  </si>
  <si>
    <t>APC15*8</t>
  </si>
  <si>
    <t>APC16*8</t>
  </si>
  <si>
    <t xml:space="preserve">EMP13*10-3 </t>
  </si>
  <si>
    <t xml:space="preserve">EMP13*10-3  </t>
  </si>
  <si>
    <t>APC12*8</t>
  </si>
  <si>
    <t xml:space="preserve">BGS-F4214
KV420
EMP15*10-3 </t>
  </si>
  <si>
    <t>BGS-F4214
KV420
APC15*8</t>
  </si>
  <si>
    <t>BGS-F4214
KV420
APC16*8</t>
  </si>
  <si>
    <t xml:space="preserve">BGS-F4214
KV510
EMP13*10-3  </t>
  </si>
  <si>
    <t xml:space="preserve">BGS-F4214
KV690
EMP13*10-3 </t>
  </si>
  <si>
    <t>BGS-F4214
KV690
APC12*8</t>
  </si>
  <si>
    <t>BGS-F4214
KV690
APC13*6.5</t>
  </si>
  <si>
    <t>BGS-F4219
详情页Detail Page</t>
  </si>
  <si>
    <t>49*37.5mm</t>
  </si>
  <si>
    <t>279g 含线</t>
  </si>
  <si>
    <t>BGS-F4219</t>
  </si>
  <si>
    <t>APC14*5.5MR</t>
  </si>
  <si>
    <t>13-inch three-blade propeller</t>
  </si>
  <si>
    <t>APC15*10E</t>
  </si>
  <si>
    <t>15-inch three-blade propeller</t>
  </si>
  <si>
    <t>APC16*8E</t>
  </si>
  <si>
    <t>BGS-F4219
KV300
APC14*55MR</t>
  </si>
  <si>
    <t xml:space="preserve">BGS-F4219
KV300
13-inch three-blade propeller </t>
  </si>
  <si>
    <t>BGS-F4219
KV300
APC15*10E</t>
  </si>
  <si>
    <t xml:space="preserve">BGS-F4219
KV430
15-inch three-blade propeller </t>
  </si>
  <si>
    <t>BGS-F4219
KV560
APC15*10E</t>
  </si>
  <si>
    <t>BGS-F4219
KV560
APC16*8E</t>
  </si>
  <si>
    <t xml:space="preserve">BGS-F4219
KV610
13-inch three-blade propeller </t>
  </si>
  <si>
    <t xml:space="preserve">BGS-F4219
KV610
15-inch three-blade propeller </t>
  </si>
  <si>
    <t>BGS-F4219
KV610
APC15*10E</t>
  </si>
  <si>
    <t>BGS-F4315
详情页Detail Page</t>
  </si>
  <si>
    <t>51*59.8mm</t>
  </si>
  <si>
    <t>254g 含线</t>
  </si>
  <si>
    <t>BGS-F4315</t>
  </si>
  <si>
    <t>13×8×3</t>
  </si>
  <si>
    <t>6-8</t>
  </si>
  <si>
    <t>BGS-F4315   450KV      13×8×3</t>
  </si>
  <si>
    <t>BGS-F4320
详情页Detail Page</t>
  </si>
  <si>
    <t>51*73.2mm</t>
  </si>
  <si>
    <t>306g 含线</t>
  </si>
  <si>
    <t>BGS-F4320</t>
  </si>
  <si>
    <t>13x10x3</t>
  </si>
  <si>
    <t>BGS-F4320
350KV 13x10x3 12S</t>
  </si>
  <si>
    <t xml:space="preserve">BGS-F4320-350KV 13x10x3 12S
</t>
  </si>
  <si>
    <t>BGS-F4325
详情页Detail Page</t>
  </si>
  <si>
    <t>50*49.6mm</t>
  </si>
  <si>
    <t>334.3±10g 含线</t>
  </si>
  <si>
    <t>BGS-F4325</t>
  </si>
  <si>
    <t>BGS-F4325 360KV  APC14*5.5MR</t>
  </si>
  <si>
    <t>BGS-F4715
详情页Detail Page</t>
  </si>
  <si>
    <t>53.65*35.3mm</t>
  </si>
  <si>
    <t>274g 含线</t>
  </si>
  <si>
    <t>BGS-F4715</t>
  </si>
  <si>
    <t>EMP15*7-3</t>
  </si>
  <si>
    <t xml:space="preserve">BGS-F4715
KV280 EMP15*7-3 </t>
  </si>
  <si>
    <t>BGS-F4715
KV440 EMP15*7-3</t>
  </si>
  <si>
    <t>BGS-F4720
详情页Detail Page</t>
  </si>
  <si>
    <t>53.65*40.3mm</t>
  </si>
  <si>
    <t>315g 含线</t>
  </si>
  <si>
    <t>BGS-F4720</t>
  </si>
  <si>
    <t>HQ15*7-3</t>
  </si>
  <si>
    <t>BGS-F4720
KV465 HQ15*7-3</t>
  </si>
  <si>
    <t>BGS-F4720
KV330 HQ15*7-3</t>
  </si>
  <si>
    <t>BGS-F5215
详情页Detail Page</t>
  </si>
  <si>
    <t>60.8*62.5mm</t>
  </si>
  <si>
    <t>336g 含线</t>
  </si>
  <si>
    <t>BGS-F5215</t>
  </si>
  <si>
    <t>HQ15*7*38</t>
  </si>
  <si>
    <t>BGS-F5215 430KV
HQ15*7*38</t>
  </si>
  <si>
    <t>BGS-F5315
详情页Detail Page</t>
  </si>
  <si>
    <t>60.4*35.3mm</t>
  </si>
  <si>
    <t>323g 含线</t>
  </si>
  <si>
    <t>BGS-F5315</t>
  </si>
  <si>
    <t xml:space="preserve">BGS-F5315
KV270  EMP15*7-3  </t>
  </si>
  <si>
    <t xml:space="preserve">BGS-F5315
KV430  EMP15*7-3 </t>
  </si>
  <si>
    <t>BGS-F5322
详情页Detail Page</t>
  </si>
  <si>
    <t>63*51.4mm</t>
  </si>
  <si>
    <t>220℃</t>
  </si>
  <si>
    <t>496g 含线</t>
  </si>
  <si>
    <t>BGS-F5322</t>
  </si>
  <si>
    <t>15*7*3</t>
  </si>
  <si>
    <t>16*8*3</t>
  </si>
  <si>
    <t>13*9*3</t>
  </si>
  <si>
    <t>15*8*3</t>
  </si>
  <si>
    <t>18*10*3</t>
  </si>
  <si>
    <t>20*10*3</t>
  </si>
  <si>
    <t>BGS-F5322
KV475
15*7*3</t>
  </si>
  <si>
    <t>95% HOT</t>
  </si>
  <si>
    <t>100% HOT</t>
  </si>
  <si>
    <t>BGS-F5322
KV475
 15*7*3</t>
  </si>
  <si>
    <t>BGS-F5322
KV410  16*8*3</t>
  </si>
  <si>
    <t>BGS-F5322
KV360
13*9*3</t>
  </si>
  <si>
    <t>BGS-F5322
KV360
15*8*3</t>
  </si>
  <si>
    <t>BGS-F5322
KV360
15*7*3</t>
  </si>
  <si>
    <t>BGS-F5322
KV360
16*8*3</t>
  </si>
  <si>
    <t>BGS-F5322
KV360
18*10*3</t>
  </si>
  <si>
    <t>BGS-F5322
KV230
18*10*3</t>
  </si>
  <si>
    <t>BGS-F5322
KV200
20*10*3</t>
  </si>
  <si>
    <t>BGS-P6218
详情页Detail Page</t>
  </si>
  <si>
    <t>68.8*39mm</t>
  </si>
  <si>
    <t>24N28P</t>
  </si>
  <si>
    <t>430g含线</t>
  </si>
  <si>
    <t>BGS-P6218</t>
  </si>
  <si>
    <t>18-inch four-blade propeller</t>
  </si>
  <si>
    <t>20-inch four-blade propeller</t>
  </si>
  <si>
    <t>20-inch three-blade propeller</t>
  </si>
  <si>
    <t>18-inch three-blade propeller</t>
  </si>
  <si>
    <t>20-inch two-blade</t>
  </si>
  <si>
    <t>BGS-P6218
KV240    18-inch four-blade propeller</t>
  </si>
  <si>
    <t>BGS-P6218
KV220    20-inch four-blade propeller</t>
  </si>
  <si>
    <t>BGS-P6218
KV180    20-inch three-blade propeller</t>
  </si>
  <si>
    <t>BGS-P6218
KV200    18-inch three-blade propeller</t>
  </si>
  <si>
    <t>BGS-P6218
KV210    20-inch two-blade propeller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</si>
</sst>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color rgb="FF0070C0"/>
      <name val="微软雅黑"/>
      <charset val="134"/>
    </font>
    <font>
      <sz val="12"/>
      <color rgb="FF0070C0"/>
      <name val="微软雅黑"/>
      <charset val="134"/>
    </font>
    <font>
      <b/>
      <sz val="18"/>
      <color rgb="FF0070C0"/>
      <name val="宋体"/>
      <charset val="134"/>
    </font>
    <font>
      <b/>
      <sz val="16"/>
      <name val="微软雅黑"/>
      <charset val="134"/>
    </font>
    <font>
      <sz val="12"/>
      <color rgb="FF0070C0"/>
      <name val="宋体"/>
      <charset val="134"/>
    </font>
    <font>
      <b/>
      <sz val="14"/>
      <color rgb="FF0070C0"/>
      <name val="宋体"/>
      <charset val="134"/>
    </font>
    <font>
      <b/>
      <sz val="8"/>
      <color rgb="FFFFFFFF"/>
      <name val="宋体"/>
      <charset val="134"/>
    </font>
    <font>
      <b/>
      <sz val="7"/>
      <color rgb="FFFFFFFF"/>
      <name val="宋体"/>
      <charset val="134"/>
    </font>
    <font>
      <sz val="8"/>
      <color rgb="FF000000"/>
      <name val="宋体"/>
      <charset val="134"/>
    </font>
    <font>
      <b/>
      <sz val="8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2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9" borderId="31" applyNumberFormat="0" applyAlignment="0" applyProtection="0">
      <alignment vertical="center"/>
    </xf>
    <xf numFmtId="0" fontId="21" fillId="10" borderId="32" applyNumberFormat="0" applyAlignment="0" applyProtection="0">
      <alignment vertical="center"/>
    </xf>
    <xf numFmtId="0" fontId="22" fillId="10" borderId="31" applyNumberFormat="0" applyAlignment="0" applyProtection="0">
      <alignment vertical="center"/>
    </xf>
    <xf numFmtId="0" fontId="23" fillId="11" borderId="33" applyNumberFormat="0" applyAlignment="0" applyProtection="0">
      <alignment vertical="center"/>
    </xf>
    <xf numFmtId="0" fontId="24" fillId="0" borderId="34" applyNumberFormat="0" applyFill="0" applyAlignment="0" applyProtection="0">
      <alignment vertical="center"/>
    </xf>
    <xf numFmtId="0" fontId="25" fillId="0" borderId="35" applyNumberFormat="0" applyFill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</cellStyleXfs>
  <cellXfs count="1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176" fontId="2" fillId="0" borderId="0" xfId="0" applyNumberFormat="1" applyFont="1" applyFill="1" applyAlignment="1">
      <alignment horizontal="left" vertical="center" wrapText="1"/>
    </xf>
    <xf numFmtId="176" fontId="3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177" fontId="10" fillId="4" borderId="12" xfId="0" applyNumberFormat="1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177" fontId="10" fillId="4" borderId="14" xfId="0" applyNumberFormat="1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9" fontId="10" fillId="5" borderId="12" xfId="0" applyNumberFormat="1" applyFont="1" applyFill="1" applyBorder="1" applyAlignment="1">
      <alignment horizontal="center" vertical="center" wrapText="1"/>
    </xf>
    <xf numFmtId="176" fontId="10" fillId="5" borderId="9" xfId="0" applyNumberFormat="1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center" vertical="center" wrapText="1"/>
    </xf>
    <xf numFmtId="0" fontId="10" fillId="5" borderId="16" xfId="0" applyFont="1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wrapText="1"/>
    </xf>
    <xf numFmtId="9" fontId="10" fillId="5" borderId="14" xfId="0" applyNumberFormat="1" applyFont="1" applyFill="1" applyBorder="1" applyAlignment="1">
      <alignment horizontal="center" vertical="center" wrapText="1"/>
    </xf>
    <xf numFmtId="176" fontId="10" fillId="5" borderId="2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 wrapText="1"/>
    </xf>
    <xf numFmtId="176" fontId="10" fillId="4" borderId="9" xfId="0" applyNumberFormat="1" applyFont="1" applyFill="1" applyBorder="1" applyAlignment="1">
      <alignment horizontal="center" vertical="center" wrapText="1"/>
    </xf>
    <xf numFmtId="177" fontId="10" fillId="4" borderId="20" xfId="0" applyNumberFormat="1" applyFont="1" applyFill="1" applyBorder="1" applyAlignment="1">
      <alignment horizontal="center" vertical="center" wrapText="1"/>
    </xf>
    <xf numFmtId="176" fontId="10" fillId="4" borderId="2" xfId="0" applyNumberFormat="1" applyFont="1" applyFill="1" applyBorder="1" applyAlignment="1">
      <alignment horizontal="center" vertical="center" wrapText="1"/>
    </xf>
    <xf numFmtId="177" fontId="10" fillId="4" borderId="21" xfId="0" applyNumberFormat="1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9" fontId="10" fillId="6" borderId="20" xfId="0" applyNumberFormat="1" applyFont="1" applyFill="1" applyBorder="1" applyAlignment="1">
      <alignment horizontal="center" vertical="center" wrapText="1"/>
    </xf>
    <xf numFmtId="176" fontId="10" fillId="6" borderId="9" xfId="0" applyNumberFormat="1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1" fillId="4" borderId="21" xfId="0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 wrapText="1"/>
    </xf>
    <xf numFmtId="0" fontId="10" fillId="6" borderId="24" xfId="0" applyFont="1" applyFill="1" applyBorder="1" applyAlignment="1">
      <alignment horizontal="center" vertical="center" wrapText="1"/>
    </xf>
    <xf numFmtId="9" fontId="10" fillId="6" borderId="21" xfId="0" applyNumberFormat="1" applyFont="1" applyFill="1" applyBorder="1" applyAlignment="1">
      <alignment horizontal="center" vertical="center" wrapText="1"/>
    </xf>
    <xf numFmtId="176" fontId="10" fillId="6" borderId="2" xfId="0" applyNumberFormat="1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center" vertical="center" wrapText="1"/>
    </xf>
    <xf numFmtId="0" fontId="10" fillId="4" borderId="2" xfId="0" applyNumberFormat="1" applyFont="1" applyFill="1" applyBorder="1" applyAlignment="1">
      <alignment horizontal="center" vertical="center" wrapText="1"/>
    </xf>
    <xf numFmtId="0" fontId="11" fillId="4" borderId="27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10" fillId="6" borderId="2" xfId="0" applyNumberFormat="1" applyFont="1" applyFill="1" applyBorder="1" applyAlignment="1">
      <alignment horizontal="center" vertical="center" wrapText="1"/>
    </xf>
    <xf numFmtId="177" fontId="10" fillId="6" borderId="21" xfId="0" applyNumberFormat="1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177" fontId="10" fillId="6" borderId="20" xfId="0" applyNumberFormat="1" applyFont="1" applyFill="1" applyBorder="1" applyAlignment="1">
      <alignment horizontal="center" vertical="center" wrapText="1"/>
    </xf>
    <xf numFmtId="49" fontId="10" fillId="6" borderId="2" xfId="0" applyNumberFormat="1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177" fontId="10" fillId="5" borderId="12" xfId="0" applyNumberFormat="1" applyFont="1" applyFill="1" applyBorder="1" applyAlignment="1">
      <alignment horizontal="center" vertical="center" wrapText="1"/>
    </xf>
    <xf numFmtId="177" fontId="10" fillId="5" borderId="14" xfId="0" applyNumberFormat="1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9" fontId="10" fillId="4" borderId="12" xfId="0" applyNumberFormat="1" applyFont="1" applyFill="1" applyBorder="1" applyAlignment="1">
      <alignment horizontal="center" vertical="center" wrapText="1"/>
    </xf>
    <xf numFmtId="9" fontId="10" fillId="4" borderId="14" xfId="0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9" fontId="10" fillId="5" borderId="14" xfId="0" applyNumberFormat="1" applyFont="1" applyFill="1" applyBorder="1" applyAlignment="1">
      <alignment horizontal="center" vertical="center" wrapText="1"/>
    </xf>
    <xf numFmtId="9" fontId="10" fillId="5" borderId="15" xfId="0" applyNumberFormat="1" applyFont="1" applyFill="1" applyBorder="1" applyAlignment="1">
      <alignment horizontal="center" vertical="center" wrapText="1"/>
    </xf>
    <xf numFmtId="9" fontId="10" fillId="5" borderId="8" xfId="0" applyNumberFormat="1" applyFont="1" applyFill="1" applyBorder="1" applyAlignment="1">
      <alignment horizontal="center" vertical="center" wrapText="1"/>
    </xf>
    <xf numFmtId="9" fontId="10" fillId="5" borderId="15" xfId="0" applyNumberFormat="1" applyFont="1" applyFill="1" applyBorder="1" applyAlignment="1">
      <alignment horizontal="center" vertical="center" wrapText="1"/>
    </xf>
    <xf numFmtId="9" fontId="10" fillId="5" borderId="8" xfId="0" applyNumberFormat="1" applyFont="1" applyFill="1" applyBorder="1" applyAlignment="1">
      <alignment horizontal="center" vertical="center" wrapText="1"/>
    </xf>
    <xf numFmtId="9" fontId="10" fillId="5" borderId="12" xfId="3" applyNumberFormat="1" applyFont="1" applyFill="1" applyBorder="1" applyAlignment="1">
      <alignment horizontal="center" vertical="center" wrapText="1"/>
    </xf>
    <xf numFmtId="9" fontId="10" fillId="5" borderId="12" xfId="3" applyFont="1" applyFill="1" applyBorder="1" applyAlignment="1">
      <alignment horizontal="center" vertical="center" wrapText="1"/>
    </xf>
    <xf numFmtId="49" fontId="10" fillId="5" borderId="10" xfId="0" applyNumberFormat="1" applyFont="1" applyFill="1" applyBorder="1" applyAlignment="1">
      <alignment horizontal="center" vertical="center" wrapText="1"/>
    </xf>
    <xf numFmtId="49" fontId="10" fillId="4" borderId="10" xfId="0" applyNumberFormat="1" applyFont="1" applyFill="1" applyBorder="1" applyAlignment="1">
      <alignment horizontal="center" vertical="center" wrapText="1"/>
    </xf>
    <xf numFmtId="49" fontId="10" fillId="4" borderId="3" xfId="0" applyNumberFormat="1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177" fontId="10" fillId="5" borderId="10" xfId="0" applyNumberFormat="1" applyFont="1" applyFill="1" applyBorder="1" applyAlignment="1">
      <alignment horizontal="center" vertical="center" wrapText="1"/>
    </xf>
    <xf numFmtId="177" fontId="10" fillId="5" borderId="11" xfId="0" applyNumberFormat="1" applyFont="1" applyFill="1" applyBorder="1" applyAlignment="1">
      <alignment horizontal="center" vertical="center" wrapText="1"/>
    </xf>
    <xf numFmtId="177" fontId="10" fillId="5" borderId="9" xfId="0" applyNumberFormat="1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177" fontId="10" fillId="5" borderId="3" xfId="0" applyNumberFormat="1" applyFont="1" applyFill="1" applyBorder="1" applyAlignment="1">
      <alignment horizontal="center" vertical="center" wrapText="1"/>
    </xf>
    <xf numFmtId="177" fontId="10" fillId="5" borderId="4" xfId="0" applyNumberFormat="1" applyFont="1" applyFill="1" applyBorder="1" applyAlignment="1">
      <alignment horizontal="center" vertical="center" wrapText="1"/>
    </xf>
    <xf numFmtId="177" fontId="10" fillId="5" borderId="2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176" fontId="10" fillId="6" borderId="10" xfId="0" applyNumberFormat="1" applyFont="1" applyFill="1" applyBorder="1" applyAlignment="1">
      <alignment horizontal="center" vertical="center" wrapText="1"/>
    </xf>
    <xf numFmtId="176" fontId="10" fillId="6" borderId="11" xfId="0" applyNumberFormat="1" applyFont="1" applyFill="1" applyBorder="1" applyAlignment="1">
      <alignment horizontal="center" vertical="center" wrapText="1"/>
    </xf>
    <xf numFmtId="176" fontId="10" fillId="6" borderId="2" xfId="0" applyNumberFormat="1" applyFont="1" applyFill="1" applyBorder="1" applyAlignment="1">
      <alignment horizontal="center" vertical="center" wrapText="1"/>
    </xf>
    <xf numFmtId="176" fontId="10" fillId="6" borderId="13" xfId="0" applyNumberFormat="1" applyFont="1" applyFill="1" applyBorder="1" applyAlignment="1">
      <alignment horizontal="center" vertical="center" wrapText="1"/>
    </xf>
    <xf numFmtId="176" fontId="10" fillId="6" borderId="5" xfId="0" applyNumberFormat="1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top" wrapText="1"/>
    </xf>
    <xf numFmtId="0" fontId="10" fillId="6" borderId="13" xfId="0" applyFont="1" applyFill="1" applyBorder="1" applyAlignment="1">
      <alignment horizontal="center" vertical="top" wrapText="1"/>
    </xf>
    <xf numFmtId="176" fontId="10" fillId="6" borderId="1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9.png"/><Relationship Id="rId8" Type="http://schemas.openxmlformats.org/officeDocument/2006/relationships/image" Target="media/image8.png"/><Relationship Id="rId7" Type="http://schemas.openxmlformats.org/officeDocument/2006/relationships/image" Target="media/image7.png"/><Relationship Id="rId62" Type="http://schemas.openxmlformats.org/officeDocument/2006/relationships/image" Target="media/image62.png"/><Relationship Id="rId61" Type="http://schemas.openxmlformats.org/officeDocument/2006/relationships/image" Target="media/image61.png"/><Relationship Id="rId60" Type="http://schemas.openxmlformats.org/officeDocument/2006/relationships/image" Target="media/image60.png"/><Relationship Id="rId6" Type="http://schemas.openxmlformats.org/officeDocument/2006/relationships/image" Target="media/image6.png"/><Relationship Id="rId59" Type="http://schemas.openxmlformats.org/officeDocument/2006/relationships/image" Target="media/image59.png"/><Relationship Id="rId58" Type="http://schemas.openxmlformats.org/officeDocument/2006/relationships/image" Target="media/image58.png"/><Relationship Id="rId57" Type="http://schemas.openxmlformats.org/officeDocument/2006/relationships/image" Target="media/image57.png"/><Relationship Id="rId56" Type="http://schemas.openxmlformats.org/officeDocument/2006/relationships/image" Target="media/image56.png"/><Relationship Id="rId55" Type="http://schemas.openxmlformats.org/officeDocument/2006/relationships/image" Target="media/image55.png"/><Relationship Id="rId54" Type="http://schemas.openxmlformats.org/officeDocument/2006/relationships/image" Target="media/image54.png"/><Relationship Id="rId53" Type="http://schemas.openxmlformats.org/officeDocument/2006/relationships/image" Target="media/image53.png"/><Relationship Id="rId52" Type="http://schemas.openxmlformats.org/officeDocument/2006/relationships/image" Target="media/image52.png"/><Relationship Id="rId51" Type="http://schemas.openxmlformats.org/officeDocument/2006/relationships/image" Target="media/image51.png"/><Relationship Id="rId50" Type="http://schemas.openxmlformats.org/officeDocument/2006/relationships/image" Target="media/image50.png"/><Relationship Id="rId5" Type="http://schemas.openxmlformats.org/officeDocument/2006/relationships/image" Target="media/image5.png"/><Relationship Id="rId49" Type="http://schemas.openxmlformats.org/officeDocument/2006/relationships/image" Target="media/image49.png"/><Relationship Id="rId48" Type="http://schemas.openxmlformats.org/officeDocument/2006/relationships/image" Target="media/image48.png"/><Relationship Id="rId47" Type="http://schemas.openxmlformats.org/officeDocument/2006/relationships/image" Target="media/image47.png"/><Relationship Id="rId46" Type="http://schemas.openxmlformats.org/officeDocument/2006/relationships/image" Target="media/image46.png"/><Relationship Id="rId45" Type="http://schemas.openxmlformats.org/officeDocument/2006/relationships/image" Target="media/image45.png"/><Relationship Id="rId44" Type="http://schemas.openxmlformats.org/officeDocument/2006/relationships/image" Target="media/image44.png"/><Relationship Id="rId43" Type="http://schemas.openxmlformats.org/officeDocument/2006/relationships/image" Target="media/image43.png"/><Relationship Id="rId42" Type="http://schemas.openxmlformats.org/officeDocument/2006/relationships/image" Target="media/image42.png"/><Relationship Id="rId41" Type="http://schemas.openxmlformats.org/officeDocument/2006/relationships/image" Target="media/image41.png"/><Relationship Id="rId40" Type="http://schemas.openxmlformats.org/officeDocument/2006/relationships/image" Target="media/image40.png"/><Relationship Id="rId4" Type="http://schemas.openxmlformats.org/officeDocument/2006/relationships/image" Target="media/image4.png"/><Relationship Id="rId39" Type="http://schemas.openxmlformats.org/officeDocument/2006/relationships/image" Target="media/image39.png"/><Relationship Id="rId38" Type="http://schemas.openxmlformats.org/officeDocument/2006/relationships/image" Target="media/image38.png"/><Relationship Id="rId37" Type="http://schemas.openxmlformats.org/officeDocument/2006/relationships/image" Target="media/image37.png"/><Relationship Id="rId36" Type="http://schemas.openxmlformats.org/officeDocument/2006/relationships/image" Target="media/image36.png"/><Relationship Id="rId35" Type="http://schemas.openxmlformats.org/officeDocument/2006/relationships/image" Target="media/image35.png"/><Relationship Id="rId34" Type="http://schemas.openxmlformats.org/officeDocument/2006/relationships/image" Target="media/image34.png"/><Relationship Id="rId33" Type="http://schemas.openxmlformats.org/officeDocument/2006/relationships/image" Target="media/image33.png"/><Relationship Id="rId32" Type="http://schemas.openxmlformats.org/officeDocument/2006/relationships/image" Target="media/image32.png"/><Relationship Id="rId31" Type="http://schemas.openxmlformats.org/officeDocument/2006/relationships/image" Target="media/image31.png"/><Relationship Id="rId30" Type="http://schemas.openxmlformats.org/officeDocument/2006/relationships/image" Target="media/image30.png"/><Relationship Id="rId3" Type="http://schemas.openxmlformats.org/officeDocument/2006/relationships/image" Target="media/image3.png"/><Relationship Id="rId29" Type="http://schemas.openxmlformats.org/officeDocument/2006/relationships/image" Target="media/image29.png"/><Relationship Id="rId28" Type="http://schemas.openxmlformats.org/officeDocument/2006/relationships/image" Target="media/image28.png"/><Relationship Id="rId27" Type="http://schemas.openxmlformats.org/officeDocument/2006/relationships/image" Target="media/image27.png"/><Relationship Id="rId26" Type="http://schemas.openxmlformats.org/officeDocument/2006/relationships/image" Target="media/image26.png"/><Relationship Id="rId25" Type="http://schemas.openxmlformats.org/officeDocument/2006/relationships/image" Target="media/image25.png"/><Relationship Id="rId24" Type="http://schemas.openxmlformats.org/officeDocument/2006/relationships/image" Target="media/image24.png"/><Relationship Id="rId23" Type="http://schemas.openxmlformats.org/officeDocument/2006/relationships/image" Target="media/image23.png"/><Relationship Id="rId22" Type="http://schemas.openxmlformats.org/officeDocument/2006/relationships/image" Target="media/image22.png"/><Relationship Id="rId21" Type="http://schemas.openxmlformats.org/officeDocument/2006/relationships/image" Target="media/image21.png"/><Relationship Id="rId20" Type="http://schemas.openxmlformats.org/officeDocument/2006/relationships/image" Target="media/image20.png"/><Relationship Id="rId2" Type="http://schemas.openxmlformats.org/officeDocument/2006/relationships/image" Target="media/image2.png"/><Relationship Id="rId19" Type="http://schemas.openxmlformats.org/officeDocument/2006/relationships/image" Target="media/image19.png"/><Relationship Id="rId18" Type="http://schemas.openxmlformats.org/officeDocument/2006/relationships/image" Target="media/image18.png"/><Relationship Id="rId17" Type="http://schemas.openxmlformats.org/officeDocument/2006/relationships/image" Target="media/image17.png"/><Relationship Id="rId16" Type="http://schemas.openxmlformats.org/officeDocument/2006/relationships/image" Target="media/image16.jpeg"/><Relationship Id="rId15" Type="http://schemas.openxmlformats.org/officeDocument/2006/relationships/image" Target="media/image15.png"/><Relationship Id="rId14" Type="http://schemas.openxmlformats.org/officeDocument/2006/relationships/image" Target="media/image14.png"/><Relationship Id="rId13" Type="http://schemas.openxmlformats.org/officeDocument/2006/relationships/image" Target="media/image13.png"/><Relationship Id="rId12" Type="http://schemas.openxmlformats.org/officeDocument/2006/relationships/image" Target="media/image12.png"/><Relationship Id="rId11" Type="http://schemas.openxmlformats.org/officeDocument/2006/relationships/image" Target="media/image11.png"/><Relationship Id="rId10" Type="http://schemas.openxmlformats.org/officeDocument/2006/relationships/image" Target="media/image10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5" Type="http://schemas.openxmlformats.org/officeDocument/2006/relationships/styles" Target="styles.xml"/><Relationship Id="rId34" Type="http://www.wps.cn/officeDocument/2020/cellImage" Target="cellimages.xml"/><Relationship Id="rId33" Type="http://schemas.openxmlformats.org/officeDocument/2006/relationships/sharedStrings" Target="sharedStrings.xml"/><Relationship Id="rId32" Type="http://schemas.openxmlformats.org/officeDocument/2006/relationships/theme" Target="theme/theme1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22"/>
  <sheetViews>
    <sheetView tabSelected="1" zoomScale="115" zoomScaleNormal="115" workbookViewId="0">
      <selection activeCell="A2" sqref="A2:D7"/>
    </sheetView>
  </sheetViews>
  <sheetFormatPr defaultColWidth="10" defaultRowHeight="14.25"/>
  <cols>
    <col min="1" max="7" width="10" style="7" customWidth="1"/>
    <col min="8" max="8" width="10.9916666666667" style="7" customWidth="1"/>
    <col min="9" max="9" width="10" style="7" customWidth="1"/>
    <col min="10" max="10" width="10" style="1" customWidth="1"/>
    <col min="11" max="11" width="22.5916666666667" style="1" customWidth="1"/>
    <col min="12" max="16384" width="10" style="1"/>
  </cols>
  <sheetData>
    <row r="1" s="1" customFormat="1" ht="54" customHeight="1" spans="1:11">
      <c r="A1" s="2" t="s">
        <v>0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6"/>
    </row>
    <row r="2" s="1" customFormat="1" ht="34" customHeight="1" spans="1:11">
      <c r="A2" s="7" t="str">
        <f>_xlfn.DISPIMG("ID_4F432D32A9C84BE8AFE26B9A46ED226C",1)</f>
        <v>=DISPIMG("ID_4F432D32A9C84BE8AFE26B9A46ED226C",1)</v>
      </c>
      <c r="B2" s="8"/>
      <c r="C2" s="8"/>
      <c r="D2" s="8"/>
      <c r="E2" s="9" t="s">
        <v>2</v>
      </c>
      <c r="F2" s="10"/>
      <c r="G2" s="10"/>
      <c r="H2" s="10" t="s">
        <v>3</v>
      </c>
      <c r="I2" s="10"/>
      <c r="J2" s="10"/>
      <c r="K2" s="11"/>
    </row>
    <row r="3" s="1" customFormat="1" ht="34" customHeight="1" spans="1:11">
      <c r="A3" s="8"/>
      <c r="B3" s="8"/>
      <c r="C3" s="8"/>
      <c r="D3" s="8"/>
      <c r="E3" s="9" t="s">
        <v>4</v>
      </c>
      <c r="F3" s="10"/>
      <c r="G3" s="10"/>
      <c r="H3" s="10" t="s">
        <v>5</v>
      </c>
      <c r="I3" s="10"/>
      <c r="J3" s="10"/>
      <c r="K3" s="11"/>
    </row>
    <row r="4" s="1" customFormat="1" ht="34" customHeight="1" spans="1:11">
      <c r="A4" s="8"/>
      <c r="B4" s="8"/>
      <c r="C4" s="8"/>
      <c r="D4" s="8"/>
      <c r="E4" s="9" t="s">
        <v>6</v>
      </c>
      <c r="F4" s="10"/>
      <c r="G4" s="10"/>
      <c r="H4" s="10" t="s">
        <v>7</v>
      </c>
      <c r="I4" s="10"/>
      <c r="J4" s="10"/>
      <c r="K4" s="11"/>
    </row>
    <row r="5" s="1" customFormat="1" ht="34" customHeight="1" spans="1:11">
      <c r="A5" s="8"/>
      <c r="B5" s="8"/>
      <c r="C5" s="8"/>
      <c r="D5" s="8"/>
      <c r="E5" s="9" t="s">
        <v>8</v>
      </c>
      <c r="F5" s="10"/>
      <c r="G5" s="10"/>
      <c r="H5" s="10" t="s">
        <v>9</v>
      </c>
      <c r="I5" s="10"/>
      <c r="J5" s="10"/>
      <c r="K5" s="11"/>
    </row>
    <row r="6" s="1" customFormat="1" ht="34" customHeight="1" spans="1:11">
      <c r="A6" s="8"/>
      <c r="B6" s="8"/>
      <c r="C6" s="8"/>
      <c r="D6" s="8"/>
      <c r="E6" s="9" t="s">
        <v>10</v>
      </c>
      <c r="F6" s="10"/>
      <c r="G6" s="10"/>
      <c r="H6" s="10" t="s">
        <v>11</v>
      </c>
      <c r="I6" s="10"/>
      <c r="J6" s="10"/>
      <c r="K6" s="11"/>
    </row>
    <row r="7" s="1" customFormat="1" ht="34" customHeight="1" spans="1:11">
      <c r="A7" s="8"/>
      <c r="B7" s="8"/>
      <c r="C7" s="8"/>
      <c r="D7" s="8"/>
      <c r="E7" s="9" t="s">
        <v>12</v>
      </c>
      <c r="F7" s="10"/>
      <c r="G7" s="10"/>
      <c r="H7" s="10" t="s">
        <v>13</v>
      </c>
      <c r="I7" s="10"/>
      <c r="J7" s="10"/>
      <c r="K7" s="11"/>
    </row>
    <row r="8" s="1" customFormat="1" ht="24" customHeight="1" spans="1:11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</row>
    <row r="9" s="1" customFormat="1" spans="1:11">
      <c r="A9" s="13" t="s">
        <v>15</v>
      </c>
      <c r="B9" s="13" t="s">
        <v>16</v>
      </c>
      <c r="C9" s="13" t="s">
        <v>17</v>
      </c>
      <c r="D9" s="13" t="s">
        <v>18</v>
      </c>
      <c r="E9" s="13" t="s">
        <v>19</v>
      </c>
      <c r="F9" s="13" t="s">
        <v>20</v>
      </c>
      <c r="G9" s="14" t="s">
        <v>21</v>
      </c>
      <c r="H9" s="15"/>
      <c r="I9" s="13" t="s">
        <v>22</v>
      </c>
      <c r="J9" s="13" t="s">
        <v>23</v>
      </c>
    </row>
    <row r="10" s="1" customFormat="1" ht="19.5" spans="1:11">
      <c r="A10" s="16" t="s">
        <v>24</v>
      </c>
      <c r="B10" s="16" t="s">
        <v>25</v>
      </c>
      <c r="C10" s="16" t="s">
        <v>26</v>
      </c>
      <c r="D10" s="16" t="s">
        <v>27</v>
      </c>
      <c r="E10" s="16" t="s">
        <v>28</v>
      </c>
      <c r="F10" s="16" t="s">
        <v>29</v>
      </c>
      <c r="G10" s="17" t="s">
        <v>30</v>
      </c>
      <c r="H10" s="18"/>
      <c r="I10" s="16" t="s">
        <v>31</v>
      </c>
      <c r="J10" s="54" t="s">
        <v>32</v>
      </c>
    </row>
    <row r="11" s="1" customFormat="1" ht="21" spans="1:11">
      <c r="A11" s="90" t="s">
        <v>33</v>
      </c>
      <c r="B11" s="21" t="s">
        <v>34</v>
      </c>
      <c r="C11" s="21" t="s">
        <v>35</v>
      </c>
      <c r="D11" s="21" t="s">
        <v>36</v>
      </c>
      <c r="E11" s="21" t="s">
        <v>37</v>
      </c>
      <c r="F11" s="21" t="s">
        <v>38</v>
      </c>
      <c r="G11" s="22" t="s">
        <v>39</v>
      </c>
      <c r="H11" s="23"/>
      <c r="I11" s="21" t="s">
        <v>40</v>
      </c>
      <c r="J11" s="48" t="s">
        <v>36</v>
      </c>
    </row>
    <row r="12" s="1" customFormat="1" ht="15.25" customHeight="1" spans="1:11">
      <c r="A12" s="91"/>
      <c r="B12" s="110">
        <v>8000</v>
      </c>
      <c r="C12" s="58">
        <v>190.4</v>
      </c>
      <c r="D12" s="58">
        <v>11.5</v>
      </c>
      <c r="E12" s="58">
        <v>215.8</v>
      </c>
      <c r="F12" s="58">
        <v>1.13</v>
      </c>
      <c r="G12" s="115" t="s">
        <v>41</v>
      </c>
      <c r="H12" s="116"/>
      <c r="I12" s="58" t="s">
        <v>39</v>
      </c>
      <c r="J12" s="58" t="s">
        <v>39</v>
      </c>
    </row>
    <row r="13" s="1" customFormat="1" ht="15.25" customHeight="1" spans="1:11">
      <c r="A13" s="91"/>
      <c r="B13" s="110">
        <v>8000</v>
      </c>
      <c r="C13" s="58">
        <v>283.9</v>
      </c>
      <c r="D13" s="58">
        <v>18.4</v>
      </c>
      <c r="E13" s="58">
        <v>225.3</v>
      </c>
      <c r="F13" s="58">
        <v>0.79</v>
      </c>
      <c r="G13" s="115" t="s">
        <v>42</v>
      </c>
      <c r="H13" s="116"/>
      <c r="I13" s="58" t="s">
        <v>39</v>
      </c>
      <c r="J13" s="58" t="s">
        <v>39</v>
      </c>
    </row>
    <row r="14" s="1" customFormat="1" ht="15.25" customHeight="1" spans="1:11">
      <c r="A14" s="91"/>
      <c r="B14" s="110">
        <v>8000</v>
      </c>
      <c r="C14" s="58">
        <v>107.8</v>
      </c>
      <c r="D14" s="58">
        <v>8.6</v>
      </c>
      <c r="E14" s="58">
        <v>155.6</v>
      </c>
      <c r="F14" s="58">
        <v>1.44</v>
      </c>
      <c r="G14" s="115" t="s">
        <v>43</v>
      </c>
      <c r="H14" s="116"/>
      <c r="I14" s="58" t="s">
        <v>39</v>
      </c>
      <c r="J14" s="58" t="s">
        <v>39</v>
      </c>
    </row>
    <row r="15" s="1" customFormat="1" ht="15.25" customHeight="1" spans="1:11">
      <c r="A15" s="91"/>
      <c r="B15" s="110">
        <v>8000</v>
      </c>
      <c r="C15" s="58">
        <v>189.5</v>
      </c>
      <c r="D15" s="58">
        <v>15.4</v>
      </c>
      <c r="E15" s="58">
        <v>137.3</v>
      </c>
      <c r="F15" s="58">
        <v>0.72</v>
      </c>
      <c r="G15" s="115" t="s">
        <v>44</v>
      </c>
      <c r="H15" s="116"/>
      <c r="I15" s="58" t="s">
        <v>39</v>
      </c>
      <c r="J15" s="58" t="s">
        <v>39</v>
      </c>
    </row>
    <row r="16" s="1" customFormat="1" ht="15.25" customHeight="1" spans="1:11">
      <c r="A16" s="91"/>
      <c r="B16" s="110">
        <v>8000</v>
      </c>
      <c r="C16" s="58">
        <v>120.9</v>
      </c>
      <c r="D16" s="58">
        <v>9.7</v>
      </c>
      <c r="E16" s="58">
        <v>194.6</v>
      </c>
      <c r="F16" s="58">
        <v>1.61</v>
      </c>
      <c r="G16" s="115" t="s">
        <v>45</v>
      </c>
      <c r="H16" s="116"/>
      <c r="I16" s="58" t="s">
        <v>39</v>
      </c>
      <c r="J16" s="58" t="s">
        <v>39</v>
      </c>
    </row>
    <row r="17" s="1" customFormat="1" ht="15.25" customHeight="1" spans="1:10">
      <c r="A17" s="91"/>
      <c r="B17" s="110">
        <v>8000</v>
      </c>
      <c r="C17" s="58">
        <v>61.2</v>
      </c>
      <c r="D17" s="58">
        <v>7.4</v>
      </c>
      <c r="E17" s="58">
        <v>122.1</v>
      </c>
      <c r="F17" s="58">
        <v>1.99</v>
      </c>
      <c r="G17" s="115" t="s">
        <v>45</v>
      </c>
      <c r="H17" s="116"/>
      <c r="I17" s="58" t="s">
        <v>39</v>
      </c>
      <c r="J17" s="58" t="s">
        <v>39</v>
      </c>
    </row>
    <row r="18" s="1" customFormat="1" ht="15.25" customHeight="1" spans="1:10">
      <c r="A18" s="91"/>
      <c r="B18" s="110">
        <v>8000</v>
      </c>
      <c r="C18" s="58">
        <v>96.3</v>
      </c>
      <c r="D18" s="58">
        <v>11.7</v>
      </c>
      <c r="E18" s="58">
        <v>109.8</v>
      </c>
      <c r="F18" s="58">
        <v>1.14</v>
      </c>
      <c r="G18" s="115" t="s">
        <v>46</v>
      </c>
      <c r="H18" s="116"/>
      <c r="I18" s="58" t="s">
        <v>39</v>
      </c>
      <c r="J18" s="58" t="s">
        <v>39</v>
      </c>
    </row>
    <row r="19" s="1" customFormat="1" ht="15.25" customHeight="1" spans="1:10">
      <c r="A19" s="91"/>
      <c r="B19" s="110">
        <v>8000</v>
      </c>
      <c r="C19" s="58">
        <v>85.9</v>
      </c>
      <c r="D19" s="58">
        <v>10.4</v>
      </c>
      <c r="E19" s="58">
        <v>139.8</v>
      </c>
      <c r="F19" s="58">
        <v>1.63</v>
      </c>
      <c r="G19" s="115" t="s">
        <v>47</v>
      </c>
      <c r="H19" s="116"/>
      <c r="I19" s="58" t="s">
        <v>39</v>
      </c>
      <c r="J19" s="58" t="s">
        <v>39</v>
      </c>
    </row>
    <row r="20" s="1" customFormat="1" ht="15.25" customHeight="1" spans="1:10">
      <c r="A20" s="91"/>
      <c r="B20" s="110">
        <v>11000</v>
      </c>
      <c r="C20" s="58">
        <v>160.1</v>
      </c>
      <c r="D20" s="58">
        <v>12.9</v>
      </c>
      <c r="E20" s="58">
        <v>198.1</v>
      </c>
      <c r="F20" s="58">
        <v>1.24</v>
      </c>
      <c r="G20" s="115" t="s">
        <v>48</v>
      </c>
      <c r="H20" s="116"/>
      <c r="I20" s="58" t="s">
        <v>39</v>
      </c>
      <c r="J20" s="58" t="s">
        <v>39</v>
      </c>
    </row>
    <row r="21" s="1" customFormat="1" ht="15.25" customHeight="1" spans="1:10">
      <c r="A21" s="91"/>
      <c r="B21" s="110">
        <v>11000</v>
      </c>
      <c r="C21" s="58">
        <v>188.2</v>
      </c>
      <c r="D21" s="58">
        <v>15.2</v>
      </c>
      <c r="E21" s="58">
        <v>238</v>
      </c>
      <c r="F21" s="58">
        <v>1.26</v>
      </c>
      <c r="G21" s="115" t="s">
        <v>42</v>
      </c>
      <c r="H21" s="116"/>
      <c r="I21" s="58" t="s">
        <v>39</v>
      </c>
      <c r="J21" s="58" t="s">
        <v>39</v>
      </c>
    </row>
    <row r="22" s="1" customFormat="1" ht="15.25" customHeight="1" spans="1:10">
      <c r="A22" s="91"/>
      <c r="B22" s="110">
        <v>11000</v>
      </c>
      <c r="C22" s="58">
        <v>102</v>
      </c>
      <c r="D22" s="58">
        <v>12.4</v>
      </c>
      <c r="E22" s="58">
        <v>131.2</v>
      </c>
      <c r="F22" s="58">
        <v>1.29</v>
      </c>
      <c r="G22" s="115" t="s">
        <v>44</v>
      </c>
      <c r="H22" s="116"/>
      <c r="I22" s="58" t="s">
        <v>39</v>
      </c>
      <c r="J22" s="58" t="s">
        <v>39</v>
      </c>
    </row>
    <row r="23" s="1" customFormat="1" ht="15.25" customHeight="1" spans="1:10">
      <c r="A23" s="91"/>
      <c r="B23" s="110">
        <v>11000</v>
      </c>
      <c r="C23" s="58">
        <v>93.2</v>
      </c>
      <c r="D23" s="58">
        <v>11.3</v>
      </c>
      <c r="E23" s="58">
        <v>173.8</v>
      </c>
      <c r="F23" s="58">
        <v>1.86</v>
      </c>
      <c r="G23" s="115" t="s">
        <v>45</v>
      </c>
      <c r="H23" s="116"/>
      <c r="I23" s="58" t="s">
        <v>39</v>
      </c>
      <c r="J23" s="58" t="s">
        <v>39</v>
      </c>
    </row>
    <row r="24" s="1" customFormat="1" ht="24" customHeight="1" spans="1:10">
      <c r="A24" s="12" t="s">
        <v>49</v>
      </c>
      <c r="B24" s="12"/>
      <c r="C24" s="12"/>
      <c r="D24" s="12"/>
      <c r="E24" s="12"/>
      <c r="F24" s="12"/>
      <c r="G24" s="12"/>
      <c r="H24" s="12"/>
      <c r="I24" s="12"/>
      <c r="J24" s="12"/>
    </row>
    <row r="25" s="1" customFormat="1" spans="1:10">
      <c r="A25" s="13" t="s">
        <v>15</v>
      </c>
      <c r="B25" s="53" t="s">
        <v>50</v>
      </c>
      <c r="C25" s="13" t="s">
        <v>51</v>
      </c>
      <c r="D25" s="13" t="s">
        <v>19</v>
      </c>
      <c r="E25" s="13" t="s">
        <v>52</v>
      </c>
      <c r="F25" s="13" t="s">
        <v>53</v>
      </c>
      <c r="G25" s="13" t="s">
        <v>54</v>
      </c>
      <c r="H25" s="13" t="s">
        <v>55</v>
      </c>
      <c r="I25" s="13" t="s">
        <v>20</v>
      </c>
      <c r="J25" s="53" t="s">
        <v>56</v>
      </c>
    </row>
    <row r="26" s="1" customFormat="1" ht="19.5" spans="1:10">
      <c r="A26" s="16" t="s">
        <v>57</v>
      </c>
      <c r="B26" s="54" t="s">
        <v>58</v>
      </c>
      <c r="C26" s="16" t="s">
        <v>59</v>
      </c>
      <c r="D26" s="16" t="s">
        <v>60</v>
      </c>
      <c r="E26" s="16" t="s">
        <v>61</v>
      </c>
      <c r="F26" s="16" t="s">
        <v>62</v>
      </c>
      <c r="G26" s="16" t="s">
        <v>63</v>
      </c>
      <c r="H26" s="16" t="s">
        <v>64</v>
      </c>
      <c r="I26" s="16" t="s">
        <v>29</v>
      </c>
      <c r="J26" s="54" t="s">
        <v>65</v>
      </c>
    </row>
    <row r="27" s="1" customFormat="1" ht="15.25" customHeight="1" spans="1:10">
      <c r="A27" s="91" t="s">
        <v>66</v>
      </c>
      <c r="B27" s="110" t="s">
        <v>67</v>
      </c>
      <c r="C27" s="58" t="s">
        <v>68</v>
      </c>
      <c r="D27" s="58" t="s">
        <v>37</v>
      </c>
      <c r="E27" s="58" t="s">
        <v>69</v>
      </c>
      <c r="F27" s="58" t="s">
        <v>36</v>
      </c>
      <c r="G27" s="58" t="s">
        <v>70</v>
      </c>
      <c r="H27" s="116" t="s">
        <v>35</v>
      </c>
      <c r="I27" s="58" t="s">
        <v>38</v>
      </c>
      <c r="J27" s="58" t="s">
        <v>71</v>
      </c>
    </row>
    <row r="28" s="1" customFormat="1" ht="13.5" spans="1:10">
      <c r="A28" s="91"/>
      <c r="B28" s="57">
        <v>0.2</v>
      </c>
      <c r="C28" s="58">
        <v>16.8</v>
      </c>
      <c r="D28" s="59">
        <v>34.6</v>
      </c>
      <c r="E28" s="58" t="s">
        <v>39</v>
      </c>
      <c r="F28" s="58">
        <v>1.3</v>
      </c>
      <c r="G28" s="59">
        <v>35524</v>
      </c>
      <c r="H28" s="58">
        <v>21.2</v>
      </c>
      <c r="I28" s="58">
        <v>1.63</v>
      </c>
      <c r="J28" s="117" t="s">
        <v>39</v>
      </c>
    </row>
    <row r="29" s="1" customFormat="1" spans="1:10">
      <c r="A29" s="91"/>
      <c r="B29" s="57">
        <v>0.4</v>
      </c>
      <c r="C29" s="58">
        <v>16.8</v>
      </c>
      <c r="D29" s="59">
        <v>85</v>
      </c>
      <c r="E29" s="58" t="s">
        <v>39</v>
      </c>
      <c r="F29" s="58">
        <v>3.2</v>
      </c>
      <c r="G29" s="59">
        <v>33220</v>
      </c>
      <c r="H29" s="58">
        <v>53.9</v>
      </c>
      <c r="I29" s="58">
        <v>1.58</v>
      </c>
      <c r="J29" s="118"/>
    </row>
    <row r="30" s="1" customFormat="1" spans="1:10">
      <c r="A30" s="91"/>
      <c r="B30" s="57">
        <v>0.6</v>
      </c>
      <c r="C30" s="58">
        <v>16.7</v>
      </c>
      <c r="D30" s="59">
        <v>130</v>
      </c>
      <c r="E30" s="58" t="s">
        <v>39</v>
      </c>
      <c r="F30" s="58">
        <v>5.3</v>
      </c>
      <c r="G30" s="59">
        <v>12701</v>
      </c>
      <c r="H30" s="58">
        <v>88.4</v>
      </c>
      <c r="I30" s="58">
        <v>1.47</v>
      </c>
      <c r="J30" s="118"/>
    </row>
    <row r="31" s="1" customFormat="1" spans="1:10">
      <c r="A31" s="91"/>
      <c r="B31" s="57">
        <v>0.8</v>
      </c>
      <c r="C31" s="58">
        <v>16.7</v>
      </c>
      <c r="D31" s="59">
        <v>157.9</v>
      </c>
      <c r="E31" s="58" t="s">
        <v>39</v>
      </c>
      <c r="F31" s="58">
        <v>7.1</v>
      </c>
      <c r="G31" s="59">
        <v>14072</v>
      </c>
      <c r="H31" s="58">
        <v>118.7</v>
      </c>
      <c r="I31" s="58">
        <v>1.33</v>
      </c>
      <c r="J31" s="118"/>
    </row>
    <row r="32" s="1" customFormat="1" spans="1:10">
      <c r="A32" s="91"/>
      <c r="B32" s="57">
        <v>1</v>
      </c>
      <c r="C32" s="58">
        <v>16.6</v>
      </c>
      <c r="D32" s="59">
        <v>215.8</v>
      </c>
      <c r="E32" s="58" t="s">
        <v>39</v>
      </c>
      <c r="F32" s="58">
        <v>11.5</v>
      </c>
      <c r="G32" s="59">
        <v>23831</v>
      </c>
      <c r="H32" s="58">
        <v>190.4</v>
      </c>
      <c r="I32" s="58">
        <v>1.13</v>
      </c>
      <c r="J32" s="119"/>
    </row>
    <row r="33" s="1" customFormat="1" spans="1:10">
      <c r="A33" s="13" t="s">
        <v>15</v>
      </c>
      <c r="B33" s="53" t="s">
        <v>50</v>
      </c>
      <c r="C33" s="13" t="s">
        <v>51</v>
      </c>
      <c r="D33" s="13" t="s">
        <v>19</v>
      </c>
      <c r="E33" s="13" t="s">
        <v>52</v>
      </c>
      <c r="F33" s="13" t="s">
        <v>53</v>
      </c>
      <c r="G33" s="13" t="s">
        <v>54</v>
      </c>
      <c r="H33" s="13" t="s">
        <v>55</v>
      </c>
      <c r="I33" s="13" t="s">
        <v>20</v>
      </c>
      <c r="J33" s="53" t="s">
        <v>56</v>
      </c>
    </row>
    <row r="34" s="1" customFormat="1" ht="19.5" spans="1:10">
      <c r="A34" s="16" t="s">
        <v>57</v>
      </c>
      <c r="B34" s="54" t="s">
        <v>58</v>
      </c>
      <c r="C34" s="16" t="s">
        <v>59</v>
      </c>
      <c r="D34" s="16" t="s">
        <v>60</v>
      </c>
      <c r="E34" s="16" t="s">
        <v>61</v>
      </c>
      <c r="F34" s="16" t="s">
        <v>62</v>
      </c>
      <c r="G34" s="16" t="s">
        <v>63</v>
      </c>
      <c r="H34" s="16" t="s">
        <v>64</v>
      </c>
      <c r="I34" s="16" t="s">
        <v>29</v>
      </c>
      <c r="J34" s="54" t="s">
        <v>65</v>
      </c>
    </row>
    <row r="35" s="1" customFormat="1" ht="19" customHeight="1" spans="1:10">
      <c r="A35" s="55" t="s">
        <v>72</v>
      </c>
      <c r="B35" s="48" t="s">
        <v>67</v>
      </c>
      <c r="C35" s="21" t="s">
        <v>68</v>
      </c>
      <c r="D35" s="21" t="s">
        <v>37</v>
      </c>
      <c r="E35" s="21" t="s">
        <v>69</v>
      </c>
      <c r="F35" s="21" t="s">
        <v>36</v>
      </c>
      <c r="G35" s="21" t="s">
        <v>70</v>
      </c>
      <c r="H35" s="21" t="s">
        <v>35</v>
      </c>
      <c r="I35" s="21" t="s">
        <v>38</v>
      </c>
      <c r="J35" s="48" t="s">
        <v>71</v>
      </c>
    </row>
    <row r="36" s="1" customFormat="1" ht="18" customHeight="1" spans="1:10">
      <c r="A36" s="56"/>
      <c r="B36" s="57">
        <v>0.2</v>
      </c>
      <c r="C36" s="58">
        <v>16.8</v>
      </c>
      <c r="D36" s="59">
        <v>45.6</v>
      </c>
      <c r="E36" s="58" t="s">
        <v>39</v>
      </c>
      <c r="F36" s="58">
        <v>1.3</v>
      </c>
      <c r="G36" s="59">
        <v>32030</v>
      </c>
      <c r="H36" s="58">
        <v>22.6</v>
      </c>
      <c r="I36" s="58">
        <v>2.02</v>
      </c>
      <c r="J36" s="117" t="s">
        <v>39</v>
      </c>
    </row>
    <row r="37" s="1" customFormat="1" ht="18" customHeight="1" spans="1:10">
      <c r="A37" s="56"/>
      <c r="B37" s="57">
        <v>0.4</v>
      </c>
      <c r="C37" s="58">
        <v>16.8</v>
      </c>
      <c r="D37" s="59">
        <v>104.5</v>
      </c>
      <c r="E37" s="58" t="s">
        <v>39</v>
      </c>
      <c r="F37" s="58">
        <v>3.5</v>
      </c>
      <c r="G37" s="59">
        <v>45888</v>
      </c>
      <c r="H37" s="58">
        <v>58.5</v>
      </c>
      <c r="I37" s="58">
        <v>1.79</v>
      </c>
      <c r="J37" s="118"/>
    </row>
    <row r="38" s="1" customFormat="1" ht="18" customHeight="1" spans="1:10">
      <c r="A38" s="56"/>
      <c r="B38" s="57">
        <v>0.6</v>
      </c>
      <c r="C38" s="58">
        <v>16.7</v>
      </c>
      <c r="D38" s="59">
        <v>154</v>
      </c>
      <c r="E38" s="58" t="s">
        <v>39</v>
      </c>
      <c r="F38" s="58">
        <v>5.9</v>
      </c>
      <c r="G38" s="59">
        <v>23499</v>
      </c>
      <c r="H38" s="58">
        <v>98.8</v>
      </c>
      <c r="I38" s="58">
        <v>1.56</v>
      </c>
      <c r="J38" s="118"/>
    </row>
    <row r="39" s="1" customFormat="1" ht="18" customHeight="1" spans="1:10">
      <c r="A39" s="56"/>
      <c r="B39" s="57">
        <v>0.8</v>
      </c>
      <c r="C39" s="58">
        <v>16.7</v>
      </c>
      <c r="D39" s="59">
        <v>204.5</v>
      </c>
      <c r="E39" s="58" t="s">
        <v>39</v>
      </c>
      <c r="F39" s="58">
        <v>8.6</v>
      </c>
      <c r="G39" s="59">
        <v>8223</v>
      </c>
      <c r="H39" s="58">
        <v>143.3</v>
      </c>
      <c r="I39" s="58">
        <v>1.43</v>
      </c>
      <c r="J39" s="118"/>
    </row>
    <row r="40" s="1" customFormat="1" ht="18" customHeight="1" spans="1:10">
      <c r="A40" s="56"/>
      <c r="B40" s="57">
        <v>1</v>
      </c>
      <c r="C40" s="58">
        <v>16.3</v>
      </c>
      <c r="D40" s="59">
        <v>225.3</v>
      </c>
      <c r="E40" s="58" t="s">
        <v>39</v>
      </c>
      <c r="F40" s="58">
        <v>18.4</v>
      </c>
      <c r="G40" s="59">
        <v>15420</v>
      </c>
      <c r="H40" s="58">
        <v>283.9</v>
      </c>
      <c r="I40" s="58">
        <v>0.79</v>
      </c>
      <c r="J40" s="119"/>
    </row>
    <row r="41" s="1" customFormat="1" spans="1:10">
      <c r="A41" s="13" t="s">
        <v>15</v>
      </c>
      <c r="B41" s="53" t="s">
        <v>50</v>
      </c>
      <c r="C41" s="13" t="s">
        <v>51</v>
      </c>
      <c r="D41" s="13" t="s">
        <v>19</v>
      </c>
      <c r="E41" s="13" t="s">
        <v>52</v>
      </c>
      <c r="F41" s="13" t="s">
        <v>53</v>
      </c>
      <c r="G41" s="13" t="s">
        <v>54</v>
      </c>
      <c r="H41" s="13" t="s">
        <v>55</v>
      </c>
      <c r="I41" s="13" t="s">
        <v>20</v>
      </c>
      <c r="J41" s="53" t="s">
        <v>56</v>
      </c>
    </row>
    <row r="42" s="1" customFormat="1" ht="19.5" spans="1:10">
      <c r="A42" s="16" t="s">
        <v>57</v>
      </c>
      <c r="B42" s="54" t="s">
        <v>58</v>
      </c>
      <c r="C42" s="16" t="s">
        <v>59</v>
      </c>
      <c r="D42" s="16" t="s">
        <v>60</v>
      </c>
      <c r="E42" s="16" t="s">
        <v>61</v>
      </c>
      <c r="F42" s="16" t="s">
        <v>62</v>
      </c>
      <c r="G42" s="16" t="s">
        <v>63</v>
      </c>
      <c r="H42" s="16" t="s">
        <v>64</v>
      </c>
      <c r="I42" s="16" t="s">
        <v>29</v>
      </c>
      <c r="J42" s="54" t="s">
        <v>65</v>
      </c>
    </row>
    <row r="43" s="1" customFormat="1" spans="1:10">
      <c r="A43" s="55" t="s">
        <v>73</v>
      </c>
      <c r="B43" s="48" t="s">
        <v>67</v>
      </c>
      <c r="C43" s="21" t="s">
        <v>68</v>
      </c>
      <c r="D43" s="21" t="s">
        <v>37</v>
      </c>
      <c r="E43" s="21" t="s">
        <v>69</v>
      </c>
      <c r="F43" s="21" t="s">
        <v>36</v>
      </c>
      <c r="G43" s="21" t="s">
        <v>70</v>
      </c>
      <c r="H43" s="21" t="s">
        <v>35</v>
      </c>
      <c r="I43" s="21" t="s">
        <v>38</v>
      </c>
      <c r="J43" s="48" t="s">
        <v>71</v>
      </c>
    </row>
    <row r="44" s="1" customFormat="1" spans="1:10">
      <c r="A44" s="56"/>
      <c r="B44" s="57">
        <v>0.2</v>
      </c>
      <c r="C44" s="58">
        <v>12.6</v>
      </c>
      <c r="D44" s="59">
        <v>19.4</v>
      </c>
      <c r="E44" s="58" t="s">
        <v>39</v>
      </c>
      <c r="F44" s="58">
        <v>1</v>
      </c>
      <c r="G44" s="59">
        <v>26698</v>
      </c>
      <c r="H44" s="58">
        <v>12.1</v>
      </c>
      <c r="I44" s="58">
        <v>1.6</v>
      </c>
      <c r="J44" s="117" t="s">
        <v>39</v>
      </c>
    </row>
    <row r="45" s="1" customFormat="1" spans="1:10">
      <c r="A45" s="56"/>
      <c r="B45" s="57">
        <v>0.4</v>
      </c>
      <c r="C45" s="58">
        <v>12.6</v>
      </c>
      <c r="D45" s="59">
        <v>54.8</v>
      </c>
      <c r="E45" s="58" t="s">
        <v>39</v>
      </c>
      <c r="F45" s="58">
        <v>2.7</v>
      </c>
      <c r="G45" s="59">
        <v>41196</v>
      </c>
      <c r="H45" s="58">
        <v>33.5</v>
      </c>
      <c r="I45" s="58">
        <v>1.64</v>
      </c>
      <c r="J45" s="118"/>
    </row>
    <row r="46" s="1" customFormat="1" spans="1:10">
      <c r="A46" s="56"/>
      <c r="B46" s="57">
        <v>0.6</v>
      </c>
      <c r="C46" s="58">
        <v>12.6</v>
      </c>
      <c r="D46" s="59">
        <v>81.3</v>
      </c>
      <c r="E46" s="58" t="s">
        <v>39</v>
      </c>
      <c r="F46" s="58">
        <v>4</v>
      </c>
      <c r="G46" s="59">
        <v>49497</v>
      </c>
      <c r="H46" s="58">
        <v>50.6</v>
      </c>
      <c r="I46" s="58">
        <v>1.61</v>
      </c>
      <c r="J46" s="118"/>
    </row>
    <row r="47" s="1" customFormat="1" spans="1:10">
      <c r="A47" s="56"/>
      <c r="B47" s="57">
        <v>0.8</v>
      </c>
      <c r="C47" s="58">
        <v>12.5</v>
      </c>
      <c r="D47" s="59">
        <v>114.5</v>
      </c>
      <c r="E47" s="58" t="s">
        <v>39</v>
      </c>
      <c r="F47" s="58">
        <v>5.5</v>
      </c>
      <c r="G47" s="59">
        <v>23518</v>
      </c>
      <c r="H47" s="58">
        <v>69.3</v>
      </c>
      <c r="I47" s="58">
        <v>1.65</v>
      </c>
      <c r="J47" s="118"/>
    </row>
    <row r="48" s="1" customFormat="1" spans="1:10">
      <c r="A48" s="56"/>
      <c r="B48" s="57">
        <v>1</v>
      </c>
      <c r="C48" s="58">
        <v>12.5</v>
      </c>
      <c r="D48" s="59">
        <v>155.6</v>
      </c>
      <c r="E48" s="58" t="s">
        <v>39</v>
      </c>
      <c r="F48" s="58">
        <v>8.6</v>
      </c>
      <c r="G48" s="59">
        <v>9758</v>
      </c>
      <c r="H48" s="58">
        <v>107.8</v>
      </c>
      <c r="I48" s="58">
        <v>1.44</v>
      </c>
      <c r="J48" s="119"/>
    </row>
    <row r="49" s="1" customFormat="1" spans="1:10">
      <c r="A49" s="13" t="s">
        <v>15</v>
      </c>
      <c r="B49" s="53" t="s">
        <v>50</v>
      </c>
      <c r="C49" s="13" t="s">
        <v>51</v>
      </c>
      <c r="D49" s="13" t="s">
        <v>19</v>
      </c>
      <c r="E49" s="13" t="s">
        <v>52</v>
      </c>
      <c r="F49" s="13" t="s">
        <v>53</v>
      </c>
      <c r="G49" s="13" t="s">
        <v>54</v>
      </c>
      <c r="H49" s="13" t="s">
        <v>55</v>
      </c>
      <c r="I49" s="13" t="s">
        <v>20</v>
      </c>
      <c r="J49" s="53" t="s">
        <v>56</v>
      </c>
    </row>
    <row r="50" s="1" customFormat="1" ht="19.5" spans="1:10">
      <c r="A50" s="16" t="s">
        <v>57</v>
      </c>
      <c r="B50" s="54" t="s">
        <v>58</v>
      </c>
      <c r="C50" s="16" t="s">
        <v>59</v>
      </c>
      <c r="D50" s="16" t="s">
        <v>60</v>
      </c>
      <c r="E50" s="16" t="s">
        <v>61</v>
      </c>
      <c r="F50" s="16" t="s">
        <v>62</v>
      </c>
      <c r="G50" s="16" t="s">
        <v>63</v>
      </c>
      <c r="H50" s="16" t="s">
        <v>64</v>
      </c>
      <c r="I50" s="16" t="s">
        <v>29</v>
      </c>
      <c r="J50" s="54" t="s">
        <v>65</v>
      </c>
    </row>
    <row r="51" s="1" customFormat="1" spans="1:10">
      <c r="A51" s="55" t="s">
        <v>74</v>
      </c>
      <c r="B51" s="48" t="s">
        <v>67</v>
      </c>
      <c r="C51" s="21" t="s">
        <v>68</v>
      </c>
      <c r="D51" s="21" t="s">
        <v>37</v>
      </c>
      <c r="E51" s="21" t="s">
        <v>69</v>
      </c>
      <c r="F51" s="21" t="s">
        <v>36</v>
      </c>
      <c r="G51" s="21" t="s">
        <v>70</v>
      </c>
      <c r="H51" s="21" t="s">
        <v>35</v>
      </c>
      <c r="I51" s="21" t="s">
        <v>38</v>
      </c>
      <c r="J51" s="48" t="s">
        <v>71</v>
      </c>
    </row>
    <row r="52" s="1" customFormat="1" spans="1:10">
      <c r="A52" s="56"/>
      <c r="B52" s="57">
        <v>0.2</v>
      </c>
      <c r="C52" s="58">
        <v>12.6</v>
      </c>
      <c r="D52" s="59">
        <v>19.2</v>
      </c>
      <c r="E52" s="58" t="s">
        <v>39</v>
      </c>
      <c r="F52" s="58">
        <v>1.3</v>
      </c>
      <c r="G52" s="59">
        <v>18793</v>
      </c>
      <c r="H52" s="58">
        <v>15.8</v>
      </c>
      <c r="I52" s="58">
        <v>1.21</v>
      </c>
      <c r="J52" s="117" t="s">
        <v>39</v>
      </c>
    </row>
    <row r="53" s="1" customFormat="1" spans="1:10">
      <c r="A53" s="56"/>
      <c r="B53" s="57">
        <v>0.4</v>
      </c>
      <c r="C53" s="58">
        <v>12.6</v>
      </c>
      <c r="D53" s="59">
        <v>50.6</v>
      </c>
      <c r="E53" s="58" t="s">
        <v>39</v>
      </c>
      <c r="F53" s="58">
        <v>3.6</v>
      </c>
      <c r="G53" s="59">
        <v>29032</v>
      </c>
      <c r="H53" s="58">
        <v>44.7</v>
      </c>
      <c r="I53" s="58">
        <v>1.13</v>
      </c>
      <c r="J53" s="118"/>
    </row>
    <row r="54" s="1" customFormat="1" spans="1:10">
      <c r="A54" s="56"/>
      <c r="B54" s="57">
        <v>0.6</v>
      </c>
      <c r="C54" s="58">
        <v>12.5</v>
      </c>
      <c r="D54" s="59">
        <v>81.5</v>
      </c>
      <c r="E54" s="58" t="s">
        <v>39</v>
      </c>
      <c r="F54" s="58">
        <v>5.5</v>
      </c>
      <c r="G54" s="59">
        <v>35864</v>
      </c>
      <c r="H54" s="58">
        <v>68.3</v>
      </c>
      <c r="I54" s="58">
        <v>1.19</v>
      </c>
      <c r="J54" s="118"/>
    </row>
    <row r="55" s="1" customFormat="1" spans="1:10">
      <c r="A55" s="56"/>
      <c r="B55" s="57">
        <v>0.8</v>
      </c>
      <c r="C55" s="58">
        <v>12.5</v>
      </c>
      <c r="D55" s="59">
        <v>114.5</v>
      </c>
      <c r="E55" s="58" t="s">
        <v>39</v>
      </c>
      <c r="F55" s="58">
        <v>8.8</v>
      </c>
      <c r="G55" s="59">
        <v>42235</v>
      </c>
      <c r="H55" s="58">
        <v>110.1</v>
      </c>
      <c r="I55" s="58">
        <v>1.04</v>
      </c>
      <c r="J55" s="118"/>
    </row>
    <row r="56" s="1" customFormat="1" spans="1:10">
      <c r="A56" s="56"/>
      <c r="B56" s="57">
        <v>1</v>
      </c>
      <c r="C56" s="58">
        <v>12.3</v>
      </c>
      <c r="D56" s="59">
        <v>137.3</v>
      </c>
      <c r="E56" s="58" t="s">
        <v>39</v>
      </c>
      <c r="F56" s="58">
        <v>15.4</v>
      </c>
      <c r="G56" s="59">
        <v>45760</v>
      </c>
      <c r="H56" s="58">
        <v>189.5</v>
      </c>
      <c r="I56" s="58">
        <v>0.72</v>
      </c>
      <c r="J56" s="119"/>
    </row>
    <row r="57" s="1" customFormat="1" spans="1:10">
      <c r="A57" s="13" t="s">
        <v>15</v>
      </c>
      <c r="B57" s="53" t="s">
        <v>50</v>
      </c>
      <c r="C57" s="13" t="s">
        <v>51</v>
      </c>
      <c r="D57" s="13" t="s">
        <v>19</v>
      </c>
      <c r="E57" s="13" t="s">
        <v>52</v>
      </c>
      <c r="F57" s="13" t="s">
        <v>53</v>
      </c>
      <c r="G57" s="13" t="s">
        <v>54</v>
      </c>
      <c r="H57" s="13" t="s">
        <v>55</v>
      </c>
      <c r="I57" s="13" t="s">
        <v>20</v>
      </c>
      <c r="J57" s="53" t="s">
        <v>56</v>
      </c>
    </row>
    <row r="58" s="1" customFormat="1" ht="19.5" spans="1:10">
      <c r="A58" s="16" t="s">
        <v>57</v>
      </c>
      <c r="B58" s="54" t="s">
        <v>58</v>
      </c>
      <c r="C58" s="16" t="s">
        <v>59</v>
      </c>
      <c r="D58" s="16" t="s">
        <v>60</v>
      </c>
      <c r="E58" s="16" t="s">
        <v>61</v>
      </c>
      <c r="F58" s="16" t="s">
        <v>62</v>
      </c>
      <c r="G58" s="16" t="s">
        <v>63</v>
      </c>
      <c r="H58" s="16" t="s">
        <v>64</v>
      </c>
      <c r="I58" s="16" t="s">
        <v>29</v>
      </c>
      <c r="J58" s="54" t="s">
        <v>65</v>
      </c>
    </row>
    <row r="59" s="1" customFormat="1" spans="1:10">
      <c r="A59" s="55" t="s">
        <v>75</v>
      </c>
      <c r="B59" s="48" t="s">
        <v>67</v>
      </c>
      <c r="C59" s="21" t="s">
        <v>68</v>
      </c>
      <c r="D59" s="21" t="s">
        <v>37</v>
      </c>
      <c r="E59" s="21" t="s">
        <v>69</v>
      </c>
      <c r="F59" s="21" t="s">
        <v>36</v>
      </c>
      <c r="G59" s="21" t="s">
        <v>70</v>
      </c>
      <c r="H59" s="21" t="s">
        <v>35</v>
      </c>
      <c r="I59" s="21" t="s">
        <v>38</v>
      </c>
      <c r="J59" s="48" t="s">
        <v>71</v>
      </c>
    </row>
    <row r="60" s="1" customFormat="1" spans="1:10">
      <c r="A60" s="56"/>
      <c r="B60" s="57">
        <v>0.2</v>
      </c>
      <c r="C60" s="58">
        <v>12.6</v>
      </c>
      <c r="D60" s="59">
        <v>28.9</v>
      </c>
      <c r="E60" s="58" t="s">
        <v>39</v>
      </c>
      <c r="F60" s="58">
        <v>1</v>
      </c>
      <c r="G60" s="59">
        <v>26216</v>
      </c>
      <c r="H60" s="58">
        <v>12.2</v>
      </c>
      <c r="I60" s="58">
        <v>2.37</v>
      </c>
      <c r="J60" s="117" t="s">
        <v>39</v>
      </c>
    </row>
    <row r="61" s="1" customFormat="1" spans="1:10">
      <c r="A61" s="56"/>
      <c r="B61" s="57">
        <v>0.4</v>
      </c>
      <c r="C61" s="58">
        <v>12.6</v>
      </c>
      <c r="D61" s="59">
        <v>72.7</v>
      </c>
      <c r="E61" s="58" t="s">
        <v>39</v>
      </c>
      <c r="F61" s="58">
        <v>2.8</v>
      </c>
      <c r="G61" s="59">
        <v>39422</v>
      </c>
      <c r="H61" s="58">
        <v>34.8</v>
      </c>
      <c r="I61" s="58">
        <v>2.09</v>
      </c>
      <c r="J61" s="118"/>
    </row>
    <row r="62" s="1" customFormat="1" spans="1:10">
      <c r="A62" s="56"/>
      <c r="B62" s="57">
        <v>0.6</v>
      </c>
      <c r="C62" s="58">
        <v>12.5</v>
      </c>
      <c r="D62" s="59">
        <v>106.2</v>
      </c>
      <c r="E62" s="58" t="s">
        <v>39</v>
      </c>
      <c r="F62" s="58">
        <v>4.3</v>
      </c>
      <c r="G62" s="59">
        <v>47094</v>
      </c>
      <c r="H62" s="58">
        <v>53.8</v>
      </c>
      <c r="I62" s="58">
        <v>1.97</v>
      </c>
      <c r="J62" s="118"/>
    </row>
    <row r="63" s="1" customFormat="1" spans="1:10">
      <c r="A63" s="56"/>
      <c r="B63" s="57">
        <v>0.8</v>
      </c>
      <c r="C63" s="58">
        <v>12.5</v>
      </c>
      <c r="D63" s="59">
        <v>138.3</v>
      </c>
      <c r="E63" s="58" t="s">
        <v>39</v>
      </c>
      <c r="F63" s="58">
        <v>6</v>
      </c>
      <c r="G63" s="59">
        <v>50444</v>
      </c>
      <c r="H63" s="58">
        <v>75.5</v>
      </c>
      <c r="I63" s="58">
        <v>1.83</v>
      </c>
      <c r="J63" s="118"/>
    </row>
    <row r="64" s="1" customFormat="1" spans="1:10">
      <c r="A64" s="56"/>
      <c r="B64" s="57">
        <v>1</v>
      </c>
      <c r="C64" s="58">
        <v>12.4</v>
      </c>
      <c r="D64" s="59">
        <v>194.6</v>
      </c>
      <c r="E64" s="58" t="s">
        <v>39</v>
      </c>
      <c r="F64" s="58">
        <v>9.7</v>
      </c>
      <c r="G64" s="59">
        <v>6278</v>
      </c>
      <c r="H64" s="58">
        <v>120.9</v>
      </c>
      <c r="I64" s="58">
        <v>1.61</v>
      </c>
      <c r="J64" s="119"/>
    </row>
    <row r="65" s="1" customFormat="1" spans="1:10">
      <c r="A65" s="13" t="s">
        <v>15</v>
      </c>
      <c r="B65" s="53" t="s">
        <v>50</v>
      </c>
      <c r="C65" s="13" t="s">
        <v>51</v>
      </c>
      <c r="D65" s="13" t="s">
        <v>19</v>
      </c>
      <c r="E65" s="13" t="s">
        <v>52</v>
      </c>
      <c r="F65" s="13" t="s">
        <v>53</v>
      </c>
      <c r="G65" s="13" t="s">
        <v>54</v>
      </c>
      <c r="H65" s="13" t="s">
        <v>55</v>
      </c>
      <c r="I65" s="13" t="s">
        <v>20</v>
      </c>
      <c r="J65" s="53" t="s">
        <v>56</v>
      </c>
    </row>
    <row r="66" s="1" customFormat="1" ht="19.5" spans="1:10">
      <c r="A66" s="16" t="s">
        <v>57</v>
      </c>
      <c r="B66" s="54" t="s">
        <v>58</v>
      </c>
      <c r="C66" s="16" t="s">
        <v>59</v>
      </c>
      <c r="D66" s="16" t="s">
        <v>60</v>
      </c>
      <c r="E66" s="16" t="s">
        <v>61</v>
      </c>
      <c r="F66" s="16" t="s">
        <v>62</v>
      </c>
      <c r="G66" s="16" t="s">
        <v>63</v>
      </c>
      <c r="H66" s="16" t="s">
        <v>64</v>
      </c>
      <c r="I66" s="16" t="s">
        <v>29</v>
      </c>
      <c r="J66" s="54" t="s">
        <v>65</v>
      </c>
    </row>
    <row r="67" s="1" customFormat="1" spans="1:10">
      <c r="A67" s="55" t="s">
        <v>75</v>
      </c>
      <c r="B67" s="48" t="s">
        <v>67</v>
      </c>
      <c r="C67" s="21" t="s">
        <v>68</v>
      </c>
      <c r="D67" s="21" t="s">
        <v>37</v>
      </c>
      <c r="E67" s="21" t="s">
        <v>69</v>
      </c>
      <c r="F67" s="21" t="s">
        <v>36</v>
      </c>
      <c r="G67" s="21" t="s">
        <v>70</v>
      </c>
      <c r="H67" s="21" t="s">
        <v>35</v>
      </c>
      <c r="I67" s="21" t="s">
        <v>38</v>
      </c>
      <c r="J67" s="48" t="s">
        <v>71</v>
      </c>
    </row>
    <row r="68" s="1" customFormat="1" spans="1:10">
      <c r="A68" s="56"/>
      <c r="B68" s="57">
        <v>0.2</v>
      </c>
      <c r="C68" s="58">
        <v>8.4</v>
      </c>
      <c r="D68" s="59">
        <v>10.2</v>
      </c>
      <c r="E68" s="58" t="s">
        <v>39</v>
      </c>
      <c r="F68" s="58">
        <v>0.5</v>
      </c>
      <c r="G68" s="59">
        <v>14208</v>
      </c>
      <c r="H68" s="58">
        <v>4.2</v>
      </c>
      <c r="I68" s="58">
        <v>2.43</v>
      </c>
      <c r="J68" s="117" t="s">
        <v>39</v>
      </c>
    </row>
    <row r="69" s="1" customFormat="1" spans="1:10">
      <c r="A69" s="56"/>
      <c r="B69" s="57">
        <v>0.4</v>
      </c>
      <c r="C69" s="58">
        <v>8.4</v>
      </c>
      <c r="D69" s="59">
        <v>35.1</v>
      </c>
      <c r="E69" s="58" t="s">
        <v>39</v>
      </c>
      <c r="F69" s="58">
        <v>1.6</v>
      </c>
      <c r="G69" s="59">
        <v>22661</v>
      </c>
      <c r="H69" s="58">
        <v>13.1</v>
      </c>
      <c r="I69" s="58">
        <v>2.68</v>
      </c>
      <c r="J69" s="118"/>
    </row>
    <row r="70" s="1" customFormat="1" spans="1:10">
      <c r="A70" s="56"/>
      <c r="B70" s="57">
        <v>0.6</v>
      </c>
      <c r="C70" s="58">
        <v>8.4</v>
      </c>
      <c r="D70" s="59">
        <v>54.4</v>
      </c>
      <c r="E70" s="58" t="s">
        <v>39</v>
      </c>
      <c r="F70" s="58">
        <v>2.8</v>
      </c>
      <c r="G70" s="59">
        <v>28715</v>
      </c>
      <c r="H70" s="58">
        <v>23.3</v>
      </c>
      <c r="I70" s="58">
        <v>2.33</v>
      </c>
      <c r="J70" s="118"/>
    </row>
    <row r="71" s="1" customFormat="1" spans="1:10">
      <c r="A71" s="56"/>
      <c r="B71" s="57">
        <v>0.8</v>
      </c>
      <c r="C71" s="58">
        <v>8.3</v>
      </c>
      <c r="D71" s="59">
        <v>86.7</v>
      </c>
      <c r="E71" s="58" t="s">
        <v>39</v>
      </c>
      <c r="F71" s="58">
        <v>4.6</v>
      </c>
      <c r="G71" s="59">
        <v>34265</v>
      </c>
      <c r="H71" s="58">
        <v>38.1</v>
      </c>
      <c r="I71" s="58">
        <v>2.28</v>
      </c>
      <c r="J71" s="118"/>
    </row>
    <row r="72" s="1" customFormat="1" spans="1:10">
      <c r="A72" s="56"/>
      <c r="B72" s="57">
        <v>1</v>
      </c>
      <c r="C72" s="58">
        <v>8.3</v>
      </c>
      <c r="D72" s="59">
        <v>122.1</v>
      </c>
      <c r="E72" s="58" t="s">
        <v>39</v>
      </c>
      <c r="F72" s="58">
        <v>7.4</v>
      </c>
      <c r="G72" s="59">
        <v>40489</v>
      </c>
      <c r="H72" s="58">
        <v>61.2</v>
      </c>
      <c r="I72" s="58">
        <v>1.99</v>
      </c>
      <c r="J72" s="119"/>
    </row>
    <row r="73" s="1" customFormat="1" spans="1:10">
      <c r="A73" s="13" t="s">
        <v>15</v>
      </c>
      <c r="B73" s="53" t="s">
        <v>50</v>
      </c>
      <c r="C73" s="13" t="s">
        <v>51</v>
      </c>
      <c r="D73" s="13" t="s">
        <v>19</v>
      </c>
      <c r="E73" s="13" t="s">
        <v>52</v>
      </c>
      <c r="F73" s="13" t="s">
        <v>53</v>
      </c>
      <c r="G73" s="13" t="s">
        <v>54</v>
      </c>
      <c r="H73" s="13" t="s">
        <v>55</v>
      </c>
      <c r="I73" s="13" t="s">
        <v>20</v>
      </c>
      <c r="J73" s="53" t="s">
        <v>56</v>
      </c>
    </row>
    <row r="74" s="1" customFormat="1" ht="19.5" spans="1:10">
      <c r="A74" s="16" t="s">
        <v>57</v>
      </c>
      <c r="B74" s="54" t="s">
        <v>58</v>
      </c>
      <c r="C74" s="16" t="s">
        <v>59</v>
      </c>
      <c r="D74" s="16" t="s">
        <v>60</v>
      </c>
      <c r="E74" s="16" t="s">
        <v>61</v>
      </c>
      <c r="F74" s="16" t="s">
        <v>62</v>
      </c>
      <c r="G74" s="16" t="s">
        <v>63</v>
      </c>
      <c r="H74" s="16" t="s">
        <v>64</v>
      </c>
      <c r="I74" s="16" t="s">
        <v>29</v>
      </c>
      <c r="J74" s="54" t="s">
        <v>65</v>
      </c>
    </row>
    <row r="75" s="1" customFormat="1" spans="1:10">
      <c r="A75" s="55" t="s">
        <v>76</v>
      </c>
      <c r="B75" s="48" t="s">
        <v>67</v>
      </c>
      <c r="C75" s="21" t="s">
        <v>68</v>
      </c>
      <c r="D75" s="21" t="s">
        <v>37</v>
      </c>
      <c r="E75" s="21" t="s">
        <v>69</v>
      </c>
      <c r="F75" s="21" t="s">
        <v>36</v>
      </c>
      <c r="G75" s="21" t="s">
        <v>70</v>
      </c>
      <c r="H75" s="21" t="s">
        <v>35</v>
      </c>
      <c r="I75" s="21" t="s">
        <v>38</v>
      </c>
      <c r="J75" s="48" t="s">
        <v>71</v>
      </c>
    </row>
    <row r="76" s="1" customFormat="1" spans="1:10">
      <c r="A76" s="56"/>
      <c r="B76" s="57">
        <v>0.2</v>
      </c>
      <c r="C76" s="58">
        <v>8.4</v>
      </c>
      <c r="D76" s="59">
        <v>12.8</v>
      </c>
      <c r="E76" s="58" t="s">
        <v>39</v>
      </c>
      <c r="F76" s="58">
        <v>0.6</v>
      </c>
      <c r="G76" s="59">
        <v>8060</v>
      </c>
      <c r="H76" s="58">
        <v>4.7</v>
      </c>
      <c r="I76" s="58">
        <v>2.73</v>
      </c>
      <c r="J76" s="117" t="s">
        <v>39</v>
      </c>
    </row>
    <row r="77" s="1" customFormat="1" spans="1:10">
      <c r="A77" s="56"/>
      <c r="B77" s="57">
        <v>0.4</v>
      </c>
      <c r="C77" s="58">
        <v>8.4</v>
      </c>
      <c r="D77" s="59">
        <v>35.8</v>
      </c>
      <c r="E77" s="58" t="s">
        <v>39</v>
      </c>
      <c r="F77" s="58">
        <v>2.2</v>
      </c>
      <c r="G77" s="59">
        <v>13646</v>
      </c>
      <c r="H77" s="58">
        <v>18.7</v>
      </c>
      <c r="I77" s="58">
        <v>1.91</v>
      </c>
      <c r="J77" s="118"/>
    </row>
    <row r="78" s="1" customFormat="1" spans="1:10">
      <c r="A78" s="56"/>
      <c r="B78" s="57">
        <v>0.6</v>
      </c>
      <c r="C78" s="58">
        <v>8.3</v>
      </c>
      <c r="D78" s="59">
        <v>62.8</v>
      </c>
      <c r="E78" s="58" t="s">
        <v>39</v>
      </c>
      <c r="F78" s="58">
        <v>6.2</v>
      </c>
      <c r="G78" s="59">
        <v>17115</v>
      </c>
      <c r="H78" s="58">
        <v>51.5</v>
      </c>
      <c r="I78" s="58">
        <v>1.22</v>
      </c>
      <c r="J78" s="118"/>
    </row>
    <row r="79" s="1" customFormat="1" spans="1:10">
      <c r="A79" s="56"/>
      <c r="B79" s="57">
        <v>0.8</v>
      </c>
      <c r="C79" s="58">
        <v>8.3</v>
      </c>
      <c r="D79" s="59">
        <v>87.3</v>
      </c>
      <c r="E79" s="58" t="s">
        <v>39</v>
      </c>
      <c r="F79" s="58">
        <v>7.9</v>
      </c>
      <c r="G79" s="59">
        <v>21579</v>
      </c>
      <c r="H79" s="58">
        <v>65.7</v>
      </c>
      <c r="I79" s="58">
        <v>1.33</v>
      </c>
      <c r="J79" s="118"/>
    </row>
    <row r="80" s="1" customFormat="1" spans="1:10">
      <c r="A80" s="56"/>
      <c r="B80" s="57">
        <v>1</v>
      </c>
      <c r="C80" s="58">
        <v>8.2</v>
      </c>
      <c r="D80" s="59">
        <v>109.8</v>
      </c>
      <c r="E80" s="58" t="s">
        <v>39</v>
      </c>
      <c r="F80" s="58">
        <v>11.7</v>
      </c>
      <c r="G80" s="59">
        <v>23374</v>
      </c>
      <c r="H80" s="58">
        <v>96.3</v>
      </c>
      <c r="I80" s="58">
        <v>1.14</v>
      </c>
      <c r="J80" s="119"/>
    </row>
    <row r="81" s="1" customFormat="1" spans="1:11">
      <c r="A81" s="13" t="s">
        <v>15</v>
      </c>
      <c r="B81" s="53" t="s">
        <v>50</v>
      </c>
      <c r="C81" s="13" t="s">
        <v>51</v>
      </c>
      <c r="D81" s="13" t="s">
        <v>19</v>
      </c>
      <c r="E81" s="13" t="s">
        <v>52</v>
      </c>
      <c r="F81" s="13" t="s">
        <v>53</v>
      </c>
      <c r="G81" s="13" t="s">
        <v>54</v>
      </c>
      <c r="H81" s="13" t="s">
        <v>55</v>
      </c>
      <c r="I81" s="13" t="s">
        <v>20</v>
      </c>
      <c r="J81" s="53" t="s">
        <v>56</v>
      </c>
    </row>
    <row r="82" s="1" customFormat="1" ht="19.5" spans="1:11">
      <c r="A82" s="16" t="s">
        <v>57</v>
      </c>
      <c r="B82" s="54" t="s">
        <v>58</v>
      </c>
      <c r="C82" s="16" t="s">
        <v>59</v>
      </c>
      <c r="D82" s="16" t="s">
        <v>60</v>
      </c>
      <c r="E82" s="16" t="s">
        <v>61</v>
      </c>
      <c r="F82" s="16" t="s">
        <v>62</v>
      </c>
      <c r="G82" s="16" t="s">
        <v>63</v>
      </c>
      <c r="H82" s="16" t="s">
        <v>64</v>
      </c>
      <c r="I82" s="16" t="s">
        <v>29</v>
      </c>
      <c r="J82" s="54" t="s">
        <v>65</v>
      </c>
    </row>
    <row r="83" s="1" customFormat="1" spans="1:11">
      <c r="A83" s="55" t="s">
        <v>77</v>
      </c>
      <c r="B83" s="48" t="s">
        <v>67</v>
      </c>
      <c r="C83" s="21" t="s">
        <v>68</v>
      </c>
      <c r="D83" s="21" t="s">
        <v>37</v>
      </c>
      <c r="E83" s="21" t="s">
        <v>69</v>
      </c>
      <c r="F83" s="21" t="s">
        <v>36</v>
      </c>
      <c r="G83" s="21" t="s">
        <v>70</v>
      </c>
      <c r="H83" s="21" t="s">
        <v>35</v>
      </c>
      <c r="I83" s="21" t="s">
        <v>38</v>
      </c>
      <c r="J83" s="48" t="s">
        <v>71</v>
      </c>
    </row>
    <row r="84" s="1" customFormat="1" spans="1:11">
      <c r="A84" s="56"/>
      <c r="B84" s="57">
        <v>0.2</v>
      </c>
      <c r="C84" s="58">
        <v>8.4</v>
      </c>
      <c r="D84" s="59">
        <v>13.4</v>
      </c>
      <c r="E84" s="58" t="s">
        <v>39</v>
      </c>
      <c r="F84" s="58">
        <v>0.5</v>
      </c>
      <c r="G84" s="59">
        <v>10835</v>
      </c>
      <c r="H84" s="58">
        <v>4.5</v>
      </c>
      <c r="I84" s="58">
        <v>2.98</v>
      </c>
      <c r="J84" s="117" t="s">
        <v>39</v>
      </c>
    </row>
    <row r="85" s="1" customFormat="1" spans="1:11">
      <c r="A85" s="56"/>
      <c r="B85" s="57">
        <v>0.4</v>
      </c>
      <c r="C85" s="58">
        <v>8.4</v>
      </c>
      <c r="D85" s="59">
        <v>38</v>
      </c>
      <c r="E85" s="58" t="s">
        <v>39</v>
      </c>
      <c r="F85" s="58">
        <v>1.9</v>
      </c>
      <c r="G85" s="59">
        <v>17409</v>
      </c>
      <c r="H85" s="58">
        <v>16.1</v>
      </c>
      <c r="I85" s="58">
        <v>2.36</v>
      </c>
      <c r="J85" s="118"/>
    </row>
    <row r="86" s="1" customFormat="1" spans="1:11">
      <c r="A86" s="56"/>
      <c r="B86" s="57">
        <v>0.6</v>
      </c>
      <c r="C86" s="58">
        <v>8.4</v>
      </c>
      <c r="D86" s="59">
        <v>69.4</v>
      </c>
      <c r="E86" s="58" t="s">
        <v>39</v>
      </c>
      <c r="F86" s="58">
        <v>3.9</v>
      </c>
      <c r="G86" s="59">
        <v>22693</v>
      </c>
      <c r="H86" s="58">
        <v>32.4</v>
      </c>
      <c r="I86" s="58">
        <v>2.14</v>
      </c>
      <c r="J86" s="118"/>
    </row>
    <row r="87" s="1" customFormat="1" spans="1:11">
      <c r="A87" s="56"/>
      <c r="B87" s="57">
        <v>0.8</v>
      </c>
      <c r="C87" s="58">
        <v>8.3</v>
      </c>
      <c r="D87" s="59">
        <v>107.2</v>
      </c>
      <c r="E87" s="58" t="s">
        <v>39</v>
      </c>
      <c r="F87" s="58">
        <v>6.7</v>
      </c>
      <c r="G87" s="59">
        <v>27507</v>
      </c>
      <c r="H87" s="58">
        <v>55.7</v>
      </c>
      <c r="I87" s="58">
        <v>1.92</v>
      </c>
      <c r="J87" s="118"/>
    </row>
    <row r="88" s="1" customFormat="1" spans="1:11">
      <c r="A88" s="56"/>
      <c r="B88" s="57">
        <v>1</v>
      </c>
      <c r="C88" s="58">
        <v>8.3</v>
      </c>
      <c r="D88" s="59">
        <v>139.8</v>
      </c>
      <c r="E88" s="58" t="s">
        <v>39</v>
      </c>
      <c r="F88" s="58">
        <v>10.4</v>
      </c>
      <c r="G88" s="59">
        <v>30606</v>
      </c>
      <c r="H88" s="58">
        <v>85.9</v>
      </c>
      <c r="I88" s="58">
        <v>1.63</v>
      </c>
      <c r="J88" s="119"/>
    </row>
    <row r="89" s="114" customFormat="1" spans="1:11">
      <c r="A89" s="13" t="s">
        <v>15</v>
      </c>
      <c r="B89" s="53" t="s">
        <v>50</v>
      </c>
      <c r="C89" s="13" t="s">
        <v>51</v>
      </c>
      <c r="D89" s="13" t="s">
        <v>19</v>
      </c>
      <c r="E89" s="13" t="s">
        <v>52</v>
      </c>
      <c r="F89" s="13" t="s">
        <v>53</v>
      </c>
      <c r="G89" s="13" t="s">
        <v>54</v>
      </c>
      <c r="H89" s="13" t="s">
        <v>55</v>
      </c>
      <c r="I89" s="13" t="s">
        <v>20</v>
      </c>
      <c r="J89" s="53" t="s">
        <v>56</v>
      </c>
      <c r="K89" s="1"/>
    </row>
    <row r="90" s="114" customFormat="1" ht="19.5" spans="1:11">
      <c r="A90" s="16" t="s">
        <v>57</v>
      </c>
      <c r="B90" s="54" t="s">
        <v>58</v>
      </c>
      <c r="C90" s="16" t="s">
        <v>59</v>
      </c>
      <c r="D90" s="16" t="s">
        <v>60</v>
      </c>
      <c r="E90" s="16" t="s">
        <v>61</v>
      </c>
      <c r="F90" s="16" t="s">
        <v>62</v>
      </c>
      <c r="G90" s="16" t="s">
        <v>63</v>
      </c>
      <c r="H90" s="16" t="s">
        <v>64</v>
      </c>
      <c r="I90" s="16" t="s">
        <v>29</v>
      </c>
      <c r="J90" s="54" t="s">
        <v>65</v>
      </c>
      <c r="K90" s="1"/>
    </row>
    <row r="91" s="114" customFormat="1" spans="1:11">
      <c r="A91" s="120" t="s">
        <v>78</v>
      </c>
      <c r="B91" s="48" t="s">
        <v>67</v>
      </c>
      <c r="C91" s="21" t="s">
        <v>68</v>
      </c>
      <c r="D91" s="21" t="s">
        <v>37</v>
      </c>
      <c r="E91" s="21" t="s">
        <v>69</v>
      </c>
      <c r="F91" s="21" t="s">
        <v>36</v>
      </c>
      <c r="G91" s="21" t="s">
        <v>70</v>
      </c>
      <c r="H91" s="21" t="s">
        <v>35</v>
      </c>
      <c r="I91" s="21" t="s">
        <v>38</v>
      </c>
      <c r="J91" s="48" t="s">
        <v>71</v>
      </c>
      <c r="K91" s="1"/>
    </row>
    <row r="92" s="114" customFormat="1" spans="1:11">
      <c r="A92" s="121"/>
      <c r="B92" s="57">
        <v>0.2</v>
      </c>
      <c r="C92" s="58">
        <v>12.6</v>
      </c>
      <c r="D92" s="59">
        <v>31.2</v>
      </c>
      <c r="E92" s="58" t="s">
        <v>39</v>
      </c>
      <c r="F92" s="58">
        <v>1.5</v>
      </c>
      <c r="G92" s="59">
        <v>32880</v>
      </c>
      <c r="H92" s="58">
        <v>18.5</v>
      </c>
      <c r="I92" s="58">
        <v>1.68</v>
      </c>
      <c r="J92" s="117" t="s">
        <v>39</v>
      </c>
      <c r="K92" s="1"/>
    </row>
    <row r="93" s="114" customFormat="1" spans="1:11">
      <c r="A93" s="121"/>
      <c r="B93" s="57">
        <v>0.4</v>
      </c>
      <c r="C93" s="58">
        <v>12.6</v>
      </c>
      <c r="D93" s="59">
        <v>72.3</v>
      </c>
      <c r="E93" s="58" t="s">
        <v>39</v>
      </c>
      <c r="F93" s="58">
        <v>3.7</v>
      </c>
      <c r="G93" s="59">
        <v>49013</v>
      </c>
      <c r="H93" s="58">
        <v>46.2</v>
      </c>
      <c r="I93" s="58">
        <v>1.57</v>
      </c>
      <c r="J93" s="118"/>
      <c r="K93" s="1"/>
    </row>
    <row r="94" s="114" customFormat="1" spans="1:11">
      <c r="A94" s="121"/>
      <c r="B94" s="57">
        <v>0.6</v>
      </c>
      <c r="C94" s="58">
        <v>12.5</v>
      </c>
      <c r="D94" s="59">
        <v>110.7</v>
      </c>
      <c r="E94" s="58" t="s">
        <v>39</v>
      </c>
      <c r="F94" s="58">
        <v>6.1</v>
      </c>
      <c r="G94" s="59">
        <v>20902</v>
      </c>
      <c r="H94" s="58">
        <v>76.3</v>
      </c>
      <c r="I94" s="58">
        <v>1.45</v>
      </c>
      <c r="J94" s="118"/>
      <c r="K94" s="1"/>
    </row>
    <row r="95" s="114" customFormat="1" spans="1:11">
      <c r="A95" s="121"/>
      <c r="B95" s="57">
        <v>0.8</v>
      </c>
      <c r="C95" s="58">
        <v>12.5</v>
      </c>
      <c r="D95" s="59">
        <v>134.1</v>
      </c>
      <c r="E95" s="58" t="s">
        <v>39</v>
      </c>
      <c r="F95" s="58">
        <v>7.8</v>
      </c>
      <c r="G95" s="59">
        <v>12120</v>
      </c>
      <c r="H95" s="58">
        <v>97.5</v>
      </c>
      <c r="I95" s="58">
        <v>1.38</v>
      </c>
      <c r="J95" s="118"/>
      <c r="K95" s="1"/>
    </row>
    <row r="96" s="114" customFormat="1" spans="1:11">
      <c r="A96" s="121"/>
      <c r="B96" s="57">
        <v>1</v>
      </c>
      <c r="C96" s="58">
        <v>12.4</v>
      </c>
      <c r="D96" s="59">
        <v>198.1</v>
      </c>
      <c r="E96" s="58" t="s">
        <v>39</v>
      </c>
      <c r="F96" s="58">
        <v>12.9</v>
      </c>
      <c r="G96" s="59">
        <v>21746</v>
      </c>
      <c r="H96" s="58">
        <v>160.1</v>
      </c>
      <c r="I96" s="58">
        <v>1.24</v>
      </c>
      <c r="J96" s="119"/>
      <c r="K96" s="1"/>
    </row>
    <row r="97" s="114" customFormat="1" spans="1:11">
      <c r="A97" s="13" t="s">
        <v>15</v>
      </c>
      <c r="B97" s="53" t="s">
        <v>50</v>
      </c>
      <c r="C97" s="13" t="s">
        <v>51</v>
      </c>
      <c r="D97" s="13" t="s">
        <v>19</v>
      </c>
      <c r="E97" s="13" t="s">
        <v>52</v>
      </c>
      <c r="F97" s="13" t="s">
        <v>53</v>
      </c>
      <c r="G97" s="13" t="s">
        <v>54</v>
      </c>
      <c r="H97" s="13" t="s">
        <v>55</v>
      </c>
      <c r="I97" s="13" t="s">
        <v>20</v>
      </c>
      <c r="J97" s="53" t="s">
        <v>56</v>
      </c>
      <c r="K97" s="1"/>
    </row>
    <row r="98" s="114" customFormat="1" ht="19.5" spans="1:11">
      <c r="A98" s="16" t="s">
        <v>57</v>
      </c>
      <c r="B98" s="54" t="s">
        <v>58</v>
      </c>
      <c r="C98" s="16" t="s">
        <v>59</v>
      </c>
      <c r="D98" s="16" t="s">
        <v>60</v>
      </c>
      <c r="E98" s="16" t="s">
        <v>61</v>
      </c>
      <c r="F98" s="16" t="s">
        <v>62</v>
      </c>
      <c r="G98" s="16" t="s">
        <v>63</v>
      </c>
      <c r="H98" s="16" t="s">
        <v>64</v>
      </c>
      <c r="I98" s="16" t="s">
        <v>29</v>
      </c>
      <c r="J98" s="54" t="s">
        <v>65</v>
      </c>
      <c r="K98" s="1"/>
    </row>
    <row r="99" s="114" customFormat="1" spans="1:11">
      <c r="A99" s="55" t="s">
        <v>79</v>
      </c>
      <c r="B99" s="48" t="s">
        <v>67</v>
      </c>
      <c r="C99" s="21" t="s">
        <v>68</v>
      </c>
      <c r="D99" s="21" t="s">
        <v>37</v>
      </c>
      <c r="E99" s="21" t="s">
        <v>69</v>
      </c>
      <c r="F99" s="21" t="s">
        <v>36</v>
      </c>
      <c r="G99" s="21" t="s">
        <v>70</v>
      </c>
      <c r="H99" s="21" t="s">
        <v>35</v>
      </c>
      <c r="I99" s="21" t="s">
        <v>38</v>
      </c>
      <c r="J99" s="48" t="s">
        <v>71</v>
      </c>
      <c r="K99" s="1"/>
    </row>
    <row r="100" s="114" customFormat="1" spans="1:11">
      <c r="A100" s="56"/>
      <c r="B100" s="57">
        <v>0.2</v>
      </c>
      <c r="C100" s="58">
        <v>12.6</v>
      </c>
      <c r="D100" s="59">
        <v>38.2</v>
      </c>
      <c r="E100" s="58" t="s">
        <v>39</v>
      </c>
      <c r="F100" s="58">
        <v>1.6</v>
      </c>
      <c r="G100" s="59">
        <v>29417</v>
      </c>
      <c r="H100" s="58">
        <v>19.6</v>
      </c>
      <c r="I100" s="58">
        <v>1.95</v>
      </c>
      <c r="J100" s="117" t="s">
        <v>39</v>
      </c>
      <c r="K100" s="1"/>
    </row>
    <row r="101" s="114" customFormat="1" spans="1:11">
      <c r="A101" s="56"/>
      <c r="B101" s="57">
        <v>0.4</v>
      </c>
      <c r="C101" s="58">
        <v>12.6</v>
      </c>
      <c r="D101" s="59">
        <v>89.7</v>
      </c>
      <c r="E101" s="58" t="s">
        <v>39</v>
      </c>
      <c r="F101" s="58">
        <v>4.1</v>
      </c>
      <c r="G101" s="59">
        <v>43826</v>
      </c>
      <c r="H101" s="58">
        <v>51.3</v>
      </c>
      <c r="I101" s="58">
        <v>1.75</v>
      </c>
      <c r="J101" s="118"/>
      <c r="K101" s="1"/>
    </row>
    <row r="102" s="114" customFormat="1" spans="1:11">
      <c r="A102" s="56"/>
      <c r="B102" s="57">
        <v>0.6</v>
      </c>
      <c r="C102" s="58">
        <v>12.5</v>
      </c>
      <c r="D102" s="59">
        <v>134.4</v>
      </c>
      <c r="E102" s="58" t="s">
        <v>39</v>
      </c>
      <c r="F102" s="58">
        <v>6.8</v>
      </c>
      <c r="G102" s="59">
        <v>28165</v>
      </c>
      <c r="H102" s="58">
        <v>85.3</v>
      </c>
      <c r="I102" s="58">
        <v>1.58</v>
      </c>
      <c r="J102" s="118"/>
      <c r="K102" s="1"/>
    </row>
    <row r="103" s="114" customFormat="1" spans="1:11">
      <c r="A103" s="56"/>
      <c r="B103" s="57">
        <v>0.8</v>
      </c>
      <c r="C103" s="58">
        <v>12.5</v>
      </c>
      <c r="D103" s="59">
        <v>176.3</v>
      </c>
      <c r="E103" s="58" t="s">
        <v>39</v>
      </c>
      <c r="F103" s="58">
        <v>9.8</v>
      </c>
      <c r="G103" s="59">
        <v>11934</v>
      </c>
      <c r="H103" s="58">
        <v>122.6</v>
      </c>
      <c r="I103" s="58">
        <v>1.44</v>
      </c>
      <c r="J103" s="118"/>
      <c r="K103" s="1"/>
    </row>
    <row r="104" s="114" customFormat="1" spans="1:11">
      <c r="A104" s="56"/>
      <c r="B104" s="57">
        <v>1</v>
      </c>
      <c r="C104" s="58">
        <v>12.4</v>
      </c>
      <c r="D104" s="59">
        <v>238</v>
      </c>
      <c r="E104" s="58" t="s">
        <v>39</v>
      </c>
      <c r="F104" s="58">
        <v>15.2</v>
      </c>
      <c r="G104" s="59">
        <v>12552</v>
      </c>
      <c r="H104" s="58">
        <v>188.2</v>
      </c>
      <c r="I104" s="58">
        <v>1.26</v>
      </c>
      <c r="J104" s="119"/>
      <c r="K104" s="1"/>
    </row>
    <row r="105" s="114" customFormat="1" spans="1:11">
      <c r="A105" s="13" t="s">
        <v>15</v>
      </c>
      <c r="B105" s="53" t="s">
        <v>50</v>
      </c>
      <c r="C105" s="13" t="s">
        <v>51</v>
      </c>
      <c r="D105" s="13" t="s">
        <v>19</v>
      </c>
      <c r="E105" s="13" t="s">
        <v>52</v>
      </c>
      <c r="F105" s="13" t="s">
        <v>53</v>
      </c>
      <c r="G105" s="13" t="s">
        <v>54</v>
      </c>
      <c r="H105" s="13" t="s">
        <v>55</v>
      </c>
      <c r="I105" s="13" t="s">
        <v>20</v>
      </c>
      <c r="J105" s="53" t="s">
        <v>56</v>
      </c>
      <c r="K105" s="1"/>
    </row>
    <row r="106" s="114" customFormat="1" ht="19.5" spans="1:11">
      <c r="A106" s="16" t="s">
        <v>57</v>
      </c>
      <c r="B106" s="54" t="s">
        <v>58</v>
      </c>
      <c r="C106" s="16" t="s">
        <v>59</v>
      </c>
      <c r="D106" s="16" t="s">
        <v>60</v>
      </c>
      <c r="E106" s="16" t="s">
        <v>61</v>
      </c>
      <c r="F106" s="16" t="s">
        <v>62</v>
      </c>
      <c r="G106" s="16" t="s">
        <v>63</v>
      </c>
      <c r="H106" s="16" t="s">
        <v>64</v>
      </c>
      <c r="I106" s="16" t="s">
        <v>29</v>
      </c>
      <c r="J106" s="54" t="s">
        <v>65</v>
      </c>
      <c r="K106" s="1"/>
    </row>
    <row r="107" s="114" customFormat="1" spans="1:11">
      <c r="A107" s="55" t="s">
        <v>80</v>
      </c>
      <c r="B107" s="48" t="s">
        <v>67</v>
      </c>
      <c r="C107" s="21" t="s">
        <v>68</v>
      </c>
      <c r="D107" s="21" t="s">
        <v>37</v>
      </c>
      <c r="E107" s="21" t="s">
        <v>69</v>
      </c>
      <c r="F107" s="21" t="s">
        <v>36</v>
      </c>
      <c r="G107" s="21" t="s">
        <v>70</v>
      </c>
      <c r="H107" s="21" t="s">
        <v>35</v>
      </c>
      <c r="I107" s="21" t="s">
        <v>38</v>
      </c>
      <c r="J107" s="48" t="s">
        <v>71</v>
      </c>
      <c r="K107" s="1"/>
    </row>
    <row r="108" s="114" customFormat="1" spans="1:11">
      <c r="A108" s="56"/>
      <c r="B108" s="57">
        <v>0.2</v>
      </c>
      <c r="C108" s="58">
        <v>8.4</v>
      </c>
      <c r="D108" s="59">
        <v>16.4</v>
      </c>
      <c r="E108" s="58" t="s">
        <v>39</v>
      </c>
      <c r="F108" s="58">
        <v>0.8</v>
      </c>
      <c r="G108" s="59">
        <v>14932</v>
      </c>
      <c r="H108" s="58">
        <v>6.7</v>
      </c>
      <c r="I108" s="58">
        <v>2.44</v>
      </c>
      <c r="J108" s="117" t="s">
        <v>39</v>
      </c>
      <c r="K108" s="1"/>
    </row>
    <row r="109" s="114" customFormat="1" spans="1:11">
      <c r="A109" s="56"/>
      <c r="B109" s="57">
        <v>0.4</v>
      </c>
      <c r="C109" s="58">
        <v>8.4</v>
      </c>
      <c r="D109" s="59">
        <v>40.9</v>
      </c>
      <c r="E109" s="58" t="s">
        <v>39</v>
      </c>
      <c r="F109" s="58">
        <v>2.6</v>
      </c>
      <c r="G109" s="59">
        <v>23959</v>
      </c>
      <c r="H109" s="58">
        <v>21.5</v>
      </c>
      <c r="I109" s="58">
        <v>1.9</v>
      </c>
      <c r="J109" s="118"/>
      <c r="K109" s="1"/>
    </row>
    <row r="110" s="114" customFormat="1" spans="1:11">
      <c r="A110" s="56"/>
      <c r="B110" s="57">
        <v>0.6</v>
      </c>
      <c r="C110" s="58">
        <v>8.4</v>
      </c>
      <c r="D110" s="59">
        <v>70.8</v>
      </c>
      <c r="E110" s="58" t="s">
        <v>39</v>
      </c>
      <c r="F110" s="58">
        <v>4.9</v>
      </c>
      <c r="G110" s="59">
        <v>29557</v>
      </c>
      <c r="H110" s="58">
        <v>40.7</v>
      </c>
      <c r="I110" s="58">
        <v>1.74</v>
      </c>
      <c r="J110" s="118"/>
      <c r="K110" s="1"/>
    </row>
    <row r="111" s="114" customFormat="1" spans="1:11">
      <c r="A111" s="56"/>
      <c r="B111" s="57">
        <v>0.8</v>
      </c>
      <c r="C111" s="58">
        <v>8.3</v>
      </c>
      <c r="D111" s="59">
        <v>98.8</v>
      </c>
      <c r="E111" s="58" t="s">
        <v>39</v>
      </c>
      <c r="F111" s="58">
        <v>8</v>
      </c>
      <c r="G111" s="59">
        <v>36024</v>
      </c>
      <c r="H111" s="58">
        <v>66.6</v>
      </c>
      <c r="I111" s="58">
        <v>1.48</v>
      </c>
      <c r="J111" s="118"/>
      <c r="K111" s="1"/>
    </row>
    <row r="112" s="114" customFormat="1" spans="1:11">
      <c r="A112" s="56"/>
      <c r="B112" s="57">
        <v>1</v>
      </c>
      <c r="C112" s="58">
        <v>8.2</v>
      </c>
      <c r="D112" s="59">
        <v>131.2</v>
      </c>
      <c r="E112" s="58" t="s">
        <v>39</v>
      </c>
      <c r="F112" s="58">
        <v>12.4</v>
      </c>
      <c r="G112" s="59">
        <v>40794</v>
      </c>
      <c r="H112" s="58">
        <v>102</v>
      </c>
      <c r="I112" s="58">
        <v>1.29</v>
      </c>
      <c r="J112" s="119"/>
      <c r="K112" s="1"/>
    </row>
    <row r="113" s="114" customFormat="1" spans="1:11">
      <c r="A113" s="13" t="s">
        <v>15</v>
      </c>
      <c r="B113" s="53" t="s">
        <v>50</v>
      </c>
      <c r="C113" s="13" t="s">
        <v>51</v>
      </c>
      <c r="D113" s="13" t="s">
        <v>19</v>
      </c>
      <c r="E113" s="13" t="s">
        <v>52</v>
      </c>
      <c r="F113" s="13" t="s">
        <v>53</v>
      </c>
      <c r="G113" s="13" t="s">
        <v>54</v>
      </c>
      <c r="H113" s="13" t="s">
        <v>55</v>
      </c>
      <c r="I113" s="13" t="s">
        <v>20</v>
      </c>
      <c r="J113" s="53" t="s">
        <v>56</v>
      </c>
      <c r="K113" s="1"/>
    </row>
    <row r="114" s="114" customFormat="1" ht="19.5" spans="1:11">
      <c r="A114" s="16" t="s">
        <v>57</v>
      </c>
      <c r="B114" s="54" t="s">
        <v>58</v>
      </c>
      <c r="C114" s="16" t="s">
        <v>59</v>
      </c>
      <c r="D114" s="16" t="s">
        <v>60</v>
      </c>
      <c r="E114" s="16" t="s">
        <v>61</v>
      </c>
      <c r="F114" s="16" t="s">
        <v>62</v>
      </c>
      <c r="G114" s="16" t="s">
        <v>63</v>
      </c>
      <c r="H114" s="16" t="s">
        <v>64</v>
      </c>
      <c r="I114" s="16" t="s">
        <v>29</v>
      </c>
      <c r="J114" s="54" t="s">
        <v>65</v>
      </c>
      <c r="K114" s="1"/>
    </row>
    <row r="115" s="114" customFormat="1" spans="1:11">
      <c r="A115" s="55" t="s">
        <v>81</v>
      </c>
      <c r="B115" s="48" t="s">
        <v>67</v>
      </c>
      <c r="C115" s="21" t="s">
        <v>68</v>
      </c>
      <c r="D115" s="21" t="s">
        <v>37</v>
      </c>
      <c r="E115" s="21" t="s">
        <v>69</v>
      </c>
      <c r="F115" s="21" t="s">
        <v>36</v>
      </c>
      <c r="G115" s="21" t="s">
        <v>70</v>
      </c>
      <c r="H115" s="21" t="s">
        <v>35</v>
      </c>
      <c r="I115" s="21" t="s">
        <v>38</v>
      </c>
      <c r="J115" s="48" t="s">
        <v>71</v>
      </c>
      <c r="K115" s="1"/>
    </row>
    <row r="116" s="114" customFormat="1" spans="1:11">
      <c r="A116" s="56"/>
      <c r="B116" s="57">
        <v>0.2</v>
      </c>
      <c r="C116" s="58">
        <v>8.4</v>
      </c>
      <c r="D116" s="59">
        <v>20.5</v>
      </c>
      <c r="E116" s="58" t="s">
        <v>39</v>
      </c>
      <c r="F116" s="58">
        <v>0.8</v>
      </c>
      <c r="G116" s="59">
        <v>16372</v>
      </c>
      <c r="H116" s="58">
        <v>6.4</v>
      </c>
      <c r="I116" s="58">
        <v>3.21</v>
      </c>
      <c r="J116" s="117" t="s">
        <v>39</v>
      </c>
      <c r="K116" s="1"/>
    </row>
    <row r="117" s="114" customFormat="1" spans="1:11">
      <c r="A117" s="56"/>
      <c r="B117" s="57">
        <v>0.4</v>
      </c>
      <c r="C117" s="58">
        <v>8.4</v>
      </c>
      <c r="D117" s="59">
        <v>55.9</v>
      </c>
      <c r="E117" s="58" t="s">
        <v>39</v>
      </c>
      <c r="F117" s="58">
        <v>2.5</v>
      </c>
      <c r="G117" s="59">
        <v>25690</v>
      </c>
      <c r="H117" s="58">
        <v>20.7</v>
      </c>
      <c r="I117" s="58">
        <v>2.7</v>
      </c>
      <c r="J117" s="118"/>
      <c r="K117" s="1"/>
    </row>
    <row r="118" s="114" customFormat="1" spans="1:11">
      <c r="A118" s="56"/>
      <c r="B118" s="57">
        <v>0.6</v>
      </c>
      <c r="C118" s="58">
        <v>8.4</v>
      </c>
      <c r="D118" s="59">
        <v>90.8</v>
      </c>
      <c r="E118" s="58" t="s">
        <v>39</v>
      </c>
      <c r="F118" s="58">
        <v>4.5</v>
      </c>
      <c r="G118" s="59">
        <v>31951</v>
      </c>
      <c r="H118" s="58">
        <v>37.4</v>
      </c>
      <c r="I118" s="58">
        <v>2.43</v>
      </c>
      <c r="J118" s="118"/>
      <c r="K118" s="1"/>
    </row>
    <row r="119" s="114" customFormat="1" spans="1:11">
      <c r="A119" s="56"/>
      <c r="B119" s="57">
        <v>0.8</v>
      </c>
      <c r="C119" s="58">
        <v>8.3</v>
      </c>
      <c r="D119" s="59">
        <v>131.7</v>
      </c>
      <c r="E119" s="58" t="s">
        <v>39</v>
      </c>
      <c r="F119" s="58">
        <v>7.3</v>
      </c>
      <c r="G119" s="59">
        <v>38370</v>
      </c>
      <c r="H119" s="58">
        <v>60.6</v>
      </c>
      <c r="I119" s="58">
        <v>2.17</v>
      </c>
      <c r="J119" s="118"/>
      <c r="K119" s="1"/>
    </row>
    <row r="120" s="114" customFormat="1" spans="1:11">
      <c r="A120" s="56"/>
      <c r="B120" s="63">
        <v>1</v>
      </c>
      <c r="C120" s="64">
        <v>8.2</v>
      </c>
      <c r="D120" s="55">
        <v>173.8</v>
      </c>
      <c r="E120" s="64" t="s">
        <v>39</v>
      </c>
      <c r="F120" s="64">
        <v>11.3</v>
      </c>
      <c r="G120" s="55">
        <v>44143</v>
      </c>
      <c r="H120" s="64">
        <v>93.2</v>
      </c>
      <c r="I120" s="64">
        <v>1.86</v>
      </c>
      <c r="J120" s="122"/>
      <c r="K120" s="1"/>
    </row>
    <row r="121" s="1" customFormat="1" ht="24" customHeight="1" spans="1:11">
      <c r="A121" s="12" t="s">
        <v>82</v>
      </c>
      <c r="B121" s="12"/>
      <c r="C121" s="12"/>
      <c r="D121" s="12"/>
      <c r="E121" s="12"/>
      <c r="F121" s="12"/>
      <c r="G121" s="12"/>
      <c r="H121" s="12"/>
      <c r="I121" s="12"/>
      <c r="J121" s="12"/>
    </row>
    <row r="122" s="1" customFormat="1" ht="228" customHeight="1" spans="1:11">
      <c r="A122" s="65" t="str">
        <f>_xlfn.DISPIMG("ID_747EB94406D948B6802EDFD9136E2789",1)</f>
        <v>=DISPIMG("ID_747EB94406D948B6802EDFD9136E2789",1)</v>
      </c>
      <c r="B122" s="65"/>
      <c r="C122" s="65"/>
      <c r="D122" s="65"/>
      <c r="E122" s="65"/>
      <c r="F122" s="65"/>
      <c r="G122" s="65"/>
      <c r="H122" s="65"/>
      <c r="I122" s="65"/>
      <c r="J122" s="66"/>
    </row>
  </sheetData>
  <mergeCells count="45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A24:J24"/>
    <mergeCell ref="A121:J121"/>
    <mergeCell ref="A122:J122"/>
    <mergeCell ref="A11:A23"/>
    <mergeCell ref="A27:A32"/>
    <mergeCell ref="A35:A40"/>
    <mergeCell ref="A43:A48"/>
    <mergeCell ref="A51:A56"/>
    <mergeCell ref="A59:A64"/>
    <mergeCell ref="A67:A72"/>
    <mergeCell ref="A75:A80"/>
    <mergeCell ref="A83:A88"/>
    <mergeCell ref="A91:A96"/>
    <mergeCell ref="A99:A104"/>
    <mergeCell ref="A107:A112"/>
    <mergeCell ref="A115:A120"/>
    <mergeCell ref="J36:J40"/>
    <mergeCell ref="J44:J48"/>
    <mergeCell ref="J52:J56"/>
    <mergeCell ref="J60:J64"/>
    <mergeCell ref="J68:J72"/>
    <mergeCell ref="J76:J80"/>
    <mergeCell ref="J84:J88"/>
    <mergeCell ref="J92:J96"/>
    <mergeCell ref="J100:J104"/>
    <mergeCell ref="J108:J112"/>
    <mergeCell ref="J116:J120"/>
    <mergeCell ref="A2:D7"/>
  </mergeCells>
  <pageMargins left="0.747916666666667" right="0.236111111111111" top="1" bottom="1" header="0.5" footer="0.5"/>
  <pageSetup paperSize="9" scale="85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6"/>
  <sheetViews>
    <sheetView topLeftCell="A6" workbookViewId="0">
      <selection activeCell="A33" sqref="$A33:$XFD33"/>
    </sheetView>
  </sheetViews>
  <sheetFormatPr defaultColWidth="10" defaultRowHeight="14.25"/>
  <cols>
    <col min="1" max="9" width="10" style="7" customWidth="1"/>
    <col min="10" max="10" width="10" style="1" customWidth="1"/>
    <col min="11" max="11" width="22.5916666666667" style="1" customWidth="1"/>
    <col min="12" max="16384" width="10" style="1"/>
  </cols>
  <sheetData>
    <row r="1" s="1" customFormat="1" ht="54" customHeight="1" spans="1:11">
      <c r="A1" s="2" t="s">
        <v>123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6"/>
    </row>
    <row r="2" s="1" customFormat="1" ht="34" customHeight="1" spans="1:11">
      <c r="A2" s="7" t="str">
        <f>_xlfn.DISPIMG("ID_446227284DF34AA3BEC3BED8BA6E4EEE",1)</f>
        <v>=DISPIMG("ID_446227284DF34AA3BEC3BED8BA6E4EEE",1)</v>
      </c>
      <c r="B2" s="8"/>
      <c r="C2" s="8"/>
      <c r="D2" s="8"/>
      <c r="E2" s="9" t="s">
        <v>2</v>
      </c>
      <c r="F2" s="10"/>
      <c r="G2" s="10"/>
      <c r="H2" s="10" t="s">
        <v>124</v>
      </c>
      <c r="I2" s="10"/>
      <c r="J2" s="10"/>
      <c r="K2" s="11"/>
    </row>
    <row r="3" s="1" customFormat="1" ht="34" customHeight="1" spans="1:11">
      <c r="A3" s="8"/>
      <c r="B3" s="8"/>
      <c r="C3" s="8"/>
      <c r="D3" s="8"/>
      <c r="E3" s="9" t="s">
        <v>4</v>
      </c>
      <c r="F3" s="10"/>
      <c r="G3" s="10"/>
      <c r="H3" s="10" t="s">
        <v>100</v>
      </c>
      <c r="I3" s="10"/>
      <c r="J3" s="10"/>
      <c r="K3" s="11"/>
    </row>
    <row r="4" s="1" customFormat="1" ht="34" customHeight="1" spans="1:11">
      <c r="A4" s="8"/>
      <c r="B4" s="8"/>
      <c r="C4" s="8"/>
      <c r="D4" s="8"/>
      <c r="E4" s="9" t="s">
        <v>6</v>
      </c>
      <c r="F4" s="10"/>
      <c r="G4" s="10"/>
      <c r="H4" s="10" t="s">
        <v>7</v>
      </c>
      <c r="I4" s="10"/>
      <c r="J4" s="10"/>
      <c r="K4" s="11"/>
    </row>
    <row r="5" s="1" customFormat="1" ht="34" customHeight="1" spans="1:11">
      <c r="A5" s="8"/>
      <c r="B5" s="8"/>
      <c r="C5" s="8"/>
      <c r="D5" s="8"/>
      <c r="E5" s="9" t="s">
        <v>8</v>
      </c>
      <c r="F5" s="10"/>
      <c r="G5" s="10"/>
      <c r="H5" s="10" t="s">
        <v>91</v>
      </c>
      <c r="I5" s="10"/>
      <c r="J5" s="10"/>
      <c r="K5" s="11"/>
    </row>
    <row r="6" s="1" customFormat="1" ht="34" customHeight="1" spans="1:11">
      <c r="A6" s="8"/>
      <c r="B6" s="8"/>
      <c r="C6" s="8"/>
      <c r="D6" s="8"/>
      <c r="E6" s="9" t="s">
        <v>10</v>
      </c>
      <c r="F6" s="10"/>
      <c r="G6" s="10"/>
      <c r="H6" s="10" t="s">
        <v>125</v>
      </c>
      <c r="I6" s="10"/>
      <c r="J6" s="10"/>
      <c r="K6" s="11"/>
    </row>
    <row r="7" s="1" customFormat="1" ht="34" customHeight="1" spans="1:11">
      <c r="A7" s="8"/>
      <c r="B7" s="8"/>
      <c r="C7" s="8"/>
      <c r="D7" s="8"/>
      <c r="E7" s="9" t="s">
        <v>12</v>
      </c>
      <c r="F7" s="10"/>
      <c r="G7" s="10"/>
      <c r="H7" s="10" t="s">
        <v>13</v>
      </c>
      <c r="I7" s="10"/>
      <c r="J7" s="10"/>
      <c r="K7" s="11"/>
    </row>
    <row r="8" s="1" customFormat="1" ht="24" customHeight="1" spans="1:11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</row>
    <row r="9" s="1" customFormat="1" spans="1:11">
      <c r="A9" s="13" t="s">
        <v>15</v>
      </c>
      <c r="B9" s="13" t="s">
        <v>16</v>
      </c>
      <c r="C9" s="13" t="s">
        <v>17</v>
      </c>
      <c r="D9" s="13" t="s">
        <v>18</v>
      </c>
      <c r="E9" s="13" t="s">
        <v>19</v>
      </c>
      <c r="F9" s="13" t="s">
        <v>20</v>
      </c>
      <c r="G9" s="14" t="s">
        <v>21</v>
      </c>
      <c r="H9" s="15"/>
      <c r="I9" s="13" t="s">
        <v>22</v>
      </c>
      <c r="J9" s="13" t="s">
        <v>23</v>
      </c>
    </row>
    <row r="10" s="1" customFormat="1" ht="19.5" spans="1:11">
      <c r="A10" s="16" t="s">
        <v>24</v>
      </c>
      <c r="B10" s="16" t="s">
        <v>25</v>
      </c>
      <c r="C10" s="16" t="s">
        <v>26</v>
      </c>
      <c r="D10" s="16" t="s">
        <v>27</v>
      </c>
      <c r="E10" s="16" t="s">
        <v>28</v>
      </c>
      <c r="F10" s="16" t="s">
        <v>29</v>
      </c>
      <c r="G10" s="17" t="s">
        <v>30</v>
      </c>
      <c r="H10" s="18"/>
      <c r="I10" s="16" t="s">
        <v>31</v>
      </c>
      <c r="J10" s="19" t="s">
        <v>32</v>
      </c>
    </row>
    <row r="11" s="1" customFormat="1" spans="1:11">
      <c r="A11" s="20" t="s">
        <v>126</v>
      </c>
      <c r="B11" s="21" t="s">
        <v>34</v>
      </c>
      <c r="C11" s="21" t="s">
        <v>35</v>
      </c>
      <c r="D11" s="21" t="s">
        <v>36</v>
      </c>
      <c r="E11" s="21" t="s">
        <v>37</v>
      </c>
      <c r="F11" s="21" t="s">
        <v>38</v>
      </c>
      <c r="G11" s="22" t="s">
        <v>39</v>
      </c>
      <c r="H11" s="23"/>
      <c r="I11" s="21" t="s">
        <v>40</v>
      </c>
      <c r="J11" s="48" t="s">
        <v>36</v>
      </c>
    </row>
    <row r="12" s="1" customFormat="1" spans="1:11">
      <c r="A12" s="25"/>
      <c r="B12" s="26">
        <v>1950</v>
      </c>
      <c r="C12" s="49">
        <v>967.55</v>
      </c>
      <c r="D12" s="49">
        <v>44.1</v>
      </c>
      <c r="E12" s="26">
        <v>1788</v>
      </c>
      <c r="F12" s="49">
        <v>1.85</v>
      </c>
      <c r="G12" s="27">
        <v>5146</v>
      </c>
      <c r="H12" s="28"/>
      <c r="I12" s="26">
        <v>6</v>
      </c>
      <c r="J12" s="50">
        <v>40</v>
      </c>
    </row>
    <row r="13" s="1" customFormat="1" spans="1:11">
      <c r="A13" s="25"/>
      <c r="B13" s="30">
        <v>1750</v>
      </c>
      <c r="C13" s="51">
        <v>806.47</v>
      </c>
      <c r="D13" s="51">
        <v>36.1</v>
      </c>
      <c r="E13" s="30">
        <v>1635</v>
      </c>
      <c r="F13" s="51">
        <v>2.03</v>
      </c>
      <c r="G13" s="31">
        <v>5146</v>
      </c>
      <c r="H13" s="32"/>
      <c r="I13" s="30">
        <v>6</v>
      </c>
      <c r="J13" s="52">
        <v>40</v>
      </c>
    </row>
    <row r="14" s="1" customFormat="1" ht="24" customHeight="1" spans="1:11">
      <c r="A14" s="12" t="s">
        <v>49</v>
      </c>
      <c r="B14" s="12"/>
      <c r="C14" s="12"/>
      <c r="D14" s="12"/>
      <c r="E14" s="12"/>
      <c r="F14" s="12"/>
      <c r="G14" s="12"/>
      <c r="H14" s="12"/>
      <c r="I14" s="12"/>
      <c r="J14" s="12"/>
    </row>
    <row r="15" s="1" customFormat="1" spans="1:11">
      <c r="A15" s="13" t="s">
        <v>15</v>
      </c>
      <c r="B15" s="53" t="s">
        <v>50</v>
      </c>
      <c r="C15" s="13" t="s">
        <v>51</v>
      </c>
      <c r="D15" s="13" t="s">
        <v>19</v>
      </c>
      <c r="E15" s="13" t="s">
        <v>52</v>
      </c>
      <c r="F15" s="13" t="s">
        <v>53</v>
      </c>
      <c r="G15" s="13" t="s">
        <v>54</v>
      </c>
      <c r="H15" s="13" t="s">
        <v>55</v>
      </c>
      <c r="I15" s="13" t="s">
        <v>20</v>
      </c>
      <c r="J15" s="53" t="s">
        <v>56</v>
      </c>
    </row>
    <row r="16" s="1" customFormat="1" ht="19.5" spans="1:11">
      <c r="A16" s="16" t="s">
        <v>57</v>
      </c>
      <c r="B16" s="54" t="s">
        <v>58</v>
      </c>
      <c r="C16" s="16" t="s">
        <v>59</v>
      </c>
      <c r="D16" s="16" t="s">
        <v>60</v>
      </c>
      <c r="E16" s="16" t="s">
        <v>61</v>
      </c>
      <c r="F16" s="16" t="s">
        <v>62</v>
      </c>
      <c r="G16" s="16" t="s">
        <v>63</v>
      </c>
      <c r="H16" s="16" t="s">
        <v>64</v>
      </c>
      <c r="I16" s="16" t="s">
        <v>29</v>
      </c>
      <c r="J16" s="54" t="s">
        <v>65</v>
      </c>
    </row>
    <row r="17" s="1" customFormat="1" spans="1:10">
      <c r="A17" s="55" t="s">
        <v>127</v>
      </c>
      <c r="B17" s="48" t="s">
        <v>67</v>
      </c>
      <c r="C17" s="21" t="s">
        <v>68</v>
      </c>
      <c r="D17" s="21" t="s">
        <v>37</v>
      </c>
      <c r="E17" s="21" t="s">
        <v>69</v>
      </c>
      <c r="F17" s="21" t="s">
        <v>36</v>
      </c>
      <c r="G17" s="21" t="s">
        <v>70</v>
      </c>
      <c r="H17" s="21" t="s">
        <v>35</v>
      </c>
      <c r="I17" s="21" t="s">
        <v>38</v>
      </c>
      <c r="J17" s="48" t="s">
        <v>71</v>
      </c>
    </row>
    <row r="18" s="1" customFormat="1" spans="1:10">
      <c r="A18" s="56"/>
      <c r="B18" s="57">
        <v>0.5</v>
      </c>
      <c r="C18" s="58">
        <v>23.67</v>
      </c>
      <c r="D18" s="59">
        <v>749</v>
      </c>
      <c r="E18" s="58">
        <f t="shared" ref="E18:E23" si="0">H18*9.55/G18*0.85</f>
        <v>0.0933944063291139</v>
      </c>
      <c r="F18" s="58">
        <v>9.6</v>
      </c>
      <c r="G18" s="59">
        <v>19750</v>
      </c>
      <c r="H18" s="58">
        <v>227.23</v>
      </c>
      <c r="I18" s="58">
        <v>3.2962</v>
      </c>
      <c r="J18" s="60" t="s">
        <v>39</v>
      </c>
    </row>
    <row r="19" s="1" customFormat="1" spans="1:10">
      <c r="A19" s="56"/>
      <c r="B19" s="57">
        <v>0.6</v>
      </c>
      <c r="C19" s="58">
        <v>23.39</v>
      </c>
      <c r="D19" s="59">
        <v>1010</v>
      </c>
      <c r="E19" s="58">
        <f t="shared" si="0"/>
        <v>0.129644616254323</v>
      </c>
      <c r="F19" s="58">
        <v>15.4</v>
      </c>
      <c r="G19" s="59">
        <v>22554</v>
      </c>
      <c r="H19" s="58">
        <v>360.21</v>
      </c>
      <c r="I19" s="58">
        <v>2.804</v>
      </c>
      <c r="J19" s="61"/>
    </row>
    <row r="20" s="1" customFormat="1" spans="1:10">
      <c r="A20" s="56"/>
      <c r="B20" s="57">
        <v>0.7</v>
      </c>
      <c r="C20" s="58">
        <v>23.19</v>
      </c>
      <c r="D20" s="59">
        <v>1245</v>
      </c>
      <c r="E20" s="58">
        <f t="shared" si="0"/>
        <v>0.161044666904309</v>
      </c>
      <c r="F20" s="58">
        <v>21.6</v>
      </c>
      <c r="G20" s="59">
        <v>25248</v>
      </c>
      <c r="H20" s="58">
        <v>500.9</v>
      </c>
      <c r="I20" s="58">
        <v>2.4855</v>
      </c>
      <c r="J20" s="61"/>
    </row>
    <row r="21" s="1" customFormat="1" spans="1:10">
      <c r="A21" s="56"/>
      <c r="B21" s="57">
        <v>0.8</v>
      </c>
      <c r="C21" s="58">
        <v>22.82</v>
      </c>
      <c r="D21" s="59">
        <v>1455</v>
      </c>
      <c r="E21" s="58">
        <f t="shared" si="0"/>
        <v>0.192896286857393</v>
      </c>
      <c r="F21" s="58">
        <v>28.5</v>
      </c>
      <c r="G21" s="59">
        <v>27369</v>
      </c>
      <c r="H21" s="58">
        <v>650.37</v>
      </c>
      <c r="I21" s="58">
        <v>2.2372</v>
      </c>
      <c r="J21" s="61"/>
    </row>
    <row r="22" s="1" customFormat="1" spans="1:10">
      <c r="A22" s="56"/>
      <c r="B22" s="57">
        <v>0.9</v>
      </c>
      <c r="C22" s="58">
        <v>22.37</v>
      </c>
      <c r="D22" s="59">
        <v>1605</v>
      </c>
      <c r="E22" s="58">
        <f t="shared" si="0"/>
        <v>0.223962019132217</v>
      </c>
      <c r="F22" s="58">
        <v>36.1</v>
      </c>
      <c r="G22" s="59">
        <v>29270</v>
      </c>
      <c r="H22" s="58">
        <v>807.56</v>
      </c>
      <c r="I22" s="58">
        <v>1.9875</v>
      </c>
      <c r="J22" s="61"/>
    </row>
    <row r="23" s="1" customFormat="1" spans="1:10">
      <c r="A23" s="56"/>
      <c r="B23" s="57">
        <v>1</v>
      </c>
      <c r="C23" s="58">
        <v>21.94</v>
      </c>
      <c r="D23" s="59">
        <v>1788</v>
      </c>
      <c r="E23" s="58">
        <f t="shared" si="0"/>
        <v>0.255417467479675</v>
      </c>
      <c r="F23" s="58">
        <v>44.1</v>
      </c>
      <c r="G23" s="59">
        <v>30750</v>
      </c>
      <c r="H23" s="58">
        <v>967.55</v>
      </c>
      <c r="I23" s="58">
        <v>1.848</v>
      </c>
      <c r="J23" s="61"/>
    </row>
    <row r="24" s="1" customFormat="1" spans="1:10">
      <c r="A24" s="13" t="s">
        <v>15</v>
      </c>
      <c r="B24" s="53" t="s">
        <v>50</v>
      </c>
      <c r="C24" s="13" t="s">
        <v>51</v>
      </c>
      <c r="D24" s="13" t="s">
        <v>19</v>
      </c>
      <c r="E24" s="13" t="s">
        <v>52</v>
      </c>
      <c r="F24" s="13" t="s">
        <v>53</v>
      </c>
      <c r="G24" s="13" t="s">
        <v>54</v>
      </c>
      <c r="H24" s="13" t="s">
        <v>55</v>
      </c>
      <c r="I24" s="13" t="s">
        <v>20</v>
      </c>
      <c r="J24" s="53" t="s">
        <v>56</v>
      </c>
    </row>
    <row r="25" s="1" customFormat="1" ht="19.5" spans="1:10">
      <c r="A25" s="16" t="s">
        <v>57</v>
      </c>
      <c r="B25" s="54" t="s">
        <v>58</v>
      </c>
      <c r="C25" s="16" t="s">
        <v>59</v>
      </c>
      <c r="D25" s="16" t="s">
        <v>60</v>
      </c>
      <c r="E25" s="16" t="s">
        <v>61</v>
      </c>
      <c r="F25" s="16" t="s">
        <v>62</v>
      </c>
      <c r="G25" s="16" t="s">
        <v>63</v>
      </c>
      <c r="H25" s="16" t="s">
        <v>64</v>
      </c>
      <c r="I25" s="16" t="s">
        <v>29</v>
      </c>
      <c r="J25" s="54" t="s">
        <v>65</v>
      </c>
    </row>
    <row r="26" s="1" customFormat="1" spans="1:10">
      <c r="A26" s="55" t="s">
        <v>128</v>
      </c>
      <c r="B26" s="48" t="s">
        <v>67</v>
      </c>
      <c r="C26" s="21" t="s">
        <v>68</v>
      </c>
      <c r="D26" s="21" t="s">
        <v>37</v>
      </c>
      <c r="E26" s="21" t="s">
        <v>69</v>
      </c>
      <c r="F26" s="21" t="s">
        <v>36</v>
      </c>
      <c r="G26" s="21" t="s">
        <v>70</v>
      </c>
      <c r="H26" s="21" t="s">
        <v>35</v>
      </c>
      <c r="I26" s="21" t="s">
        <v>38</v>
      </c>
      <c r="J26" s="48" t="s">
        <v>71</v>
      </c>
    </row>
    <row r="27" s="1" customFormat="1" spans="1:10">
      <c r="A27" s="56"/>
      <c r="B27" s="57">
        <v>0.5</v>
      </c>
      <c r="C27" s="58">
        <v>23.75</v>
      </c>
      <c r="D27" s="59">
        <v>630</v>
      </c>
      <c r="E27" s="58">
        <f t="shared" ref="E27:E32" si="1">H27*9.55/G27*0.85</f>
        <v>0.0697024445357436</v>
      </c>
      <c r="F27" s="58">
        <v>6.6</v>
      </c>
      <c r="G27" s="59">
        <v>18255</v>
      </c>
      <c r="H27" s="58">
        <v>156.75</v>
      </c>
      <c r="I27" s="58">
        <v>4.0191</v>
      </c>
      <c r="J27" s="60" t="s">
        <v>39</v>
      </c>
    </row>
    <row r="28" s="1" customFormat="1" spans="1:10">
      <c r="A28" s="56"/>
      <c r="B28" s="57">
        <v>0.6</v>
      </c>
      <c r="C28" s="58">
        <v>23.55</v>
      </c>
      <c r="D28" s="59">
        <v>845</v>
      </c>
      <c r="E28" s="58">
        <f t="shared" si="1"/>
        <v>0.100321278129728</v>
      </c>
      <c r="F28" s="58">
        <v>11.1</v>
      </c>
      <c r="G28" s="59">
        <v>21152</v>
      </c>
      <c r="H28" s="58">
        <v>261.41</v>
      </c>
      <c r="I28" s="58">
        <v>3.2325</v>
      </c>
      <c r="J28" s="61"/>
    </row>
    <row r="29" s="1" customFormat="1" spans="1:10">
      <c r="A29" s="56"/>
      <c r="B29" s="57">
        <v>0.7</v>
      </c>
      <c r="C29" s="58">
        <v>23.32</v>
      </c>
      <c r="D29" s="59">
        <v>1085</v>
      </c>
      <c r="E29" s="58">
        <f t="shared" si="1"/>
        <v>0.129609563520227</v>
      </c>
      <c r="F29" s="58">
        <v>16.4</v>
      </c>
      <c r="G29" s="59">
        <v>23953</v>
      </c>
      <c r="H29" s="58">
        <v>382.45</v>
      </c>
      <c r="I29" s="58">
        <v>2.837</v>
      </c>
      <c r="J29" s="61"/>
    </row>
    <row r="30" s="1" customFormat="1" spans="1:10">
      <c r="A30" s="56"/>
      <c r="B30" s="57">
        <v>0.8</v>
      </c>
      <c r="C30" s="58">
        <v>23.11</v>
      </c>
      <c r="D30" s="59">
        <v>1315</v>
      </c>
      <c r="E30" s="58">
        <f t="shared" si="1"/>
        <v>0.163033709800919</v>
      </c>
      <c r="F30" s="58">
        <v>22.7</v>
      </c>
      <c r="G30" s="59">
        <v>26120</v>
      </c>
      <c r="H30" s="58">
        <v>524.6</v>
      </c>
      <c r="I30" s="58">
        <v>2.5067</v>
      </c>
      <c r="J30" s="61"/>
    </row>
    <row r="31" s="1" customFormat="1" spans="1:10">
      <c r="A31" s="56"/>
      <c r="B31" s="57">
        <v>0.9</v>
      </c>
      <c r="C31" s="58">
        <v>22.75</v>
      </c>
      <c r="D31" s="59">
        <v>1524</v>
      </c>
      <c r="E31" s="58">
        <f t="shared" si="1"/>
        <v>0.191621626849706</v>
      </c>
      <c r="F31" s="58">
        <v>29.1</v>
      </c>
      <c r="G31" s="59">
        <v>28045</v>
      </c>
      <c r="H31" s="58">
        <v>662.03</v>
      </c>
      <c r="I31" s="58">
        <v>2.302</v>
      </c>
      <c r="J31" s="61"/>
    </row>
    <row r="32" s="1" customFormat="1" spans="1:10">
      <c r="A32" s="56"/>
      <c r="B32" s="63">
        <v>1</v>
      </c>
      <c r="C32" s="64">
        <v>22.34</v>
      </c>
      <c r="D32" s="55">
        <v>1635</v>
      </c>
      <c r="E32" s="64">
        <f t="shared" si="1"/>
        <v>0.222330454236713</v>
      </c>
      <c r="F32" s="64">
        <v>36.1</v>
      </c>
      <c r="G32" s="55">
        <v>29445</v>
      </c>
      <c r="H32" s="64">
        <v>806.47</v>
      </c>
      <c r="I32" s="64">
        <v>2.0273</v>
      </c>
      <c r="J32" s="61"/>
    </row>
    <row r="33" s="1" customFormat="1" ht="24" customHeight="1" spans="1:10">
      <c r="A33" s="12" t="s">
        <v>82</v>
      </c>
      <c r="B33" s="12"/>
      <c r="C33" s="12"/>
      <c r="D33" s="12"/>
      <c r="E33" s="12"/>
      <c r="F33" s="12"/>
      <c r="G33" s="12"/>
      <c r="H33" s="12"/>
      <c r="I33" s="12"/>
      <c r="J33" s="12"/>
    </row>
    <row r="34" s="1" customFormat="1" ht="228" customHeight="1" spans="1:10">
      <c r="A34" s="65" t="str">
        <f>_xlfn.DISPIMG("ID_8F057DB1400C489E80B3EA4046844D2B",1)</f>
        <v>=DISPIMG("ID_8F057DB1400C489E80B3EA4046844D2B",1)</v>
      </c>
      <c r="B34" s="65"/>
      <c r="C34" s="65"/>
      <c r="D34" s="65"/>
      <c r="E34" s="65"/>
      <c r="F34" s="65"/>
      <c r="G34" s="65"/>
      <c r="H34" s="65"/>
      <c r="I34" s="65"/>
      <c r="J34" s="66"/>
    </row>
    <row r="35" s="1" customFormat="1" spans="1:10">
      <c r="A35" s="7"/>
      <c r="B35" s="7"/>
      <c r="C35" s="7"/>
      <c r="D35" s="7"/>
      <c r="E35" s="7"/>
      <c r="F35" s="7"/>
      <c r="G35" s="7"/>
      <c r="H35" s="7"/>
      <c r="I35" s="7"/>
    </row>
    <row r="36" s="1" customFormat="1" spans="1:10">
      <c r="A36" s="7"/>
      <c r="B36" s="7"/>
      <c r="C36" s="7"/>
      <c r="D36" s="7"/>
      <c r="E36" s="7"/>
      <c r="F36" s="7"/>
      <c r="G36" s="7"/>
      <c r="H36" s="7"/>
      <c r="I36" s="7"/>
    </row>
    <row r="37" s="1" customFormat="1" spans="1:10">
      <c r="A37" s="7"/>
      <c r="B37" s="7"/>
      <c r="C37" s="7"/>
      <c r="D37" s="7"/>
      <c r="E37" s="7"/>
      <c r="F37" s="7"/>
      <c r="G37" s="7"/>
      <c r="H37" s="7"/>
      <c r="I37" s="7"/>
    </row>
    <row r="38" s="1" customFormat="1" spans="1:10">
      <c r="A38" s="7"/>
      <c r="B38" s="7"/>
      <c r="C38" s="7"/>
      <c r="D38" s="7"/>
      <c r="E38" s="7"/>
      <c r="F38" s="7"/>
      <c r="G38" s="7"/>
      <c r="H38" s="7"/>
      <c r="I38" s="7"/>
    </row>
    <row r="39" s="1" customFormat="1" spans="1:10">
      <c r="A39" s="7"/>
      <c r="B39" s="7"/>
      <c r="C39" s="7"/>
      <c r="D39" s="7"/>
      <c r="E39" s="7"/>
      <c r="F39" s="7"/>
      <c r="G39" s="7"/>
      <c r="H39" s="7"/>
      <c r="I39" s="7"/>
    </row>
    <row r="40" s="1" customFormat="1" spans="1:10">
      <c r="A40" s="7"/>
      <c r="B40" s="7"/>
      <c r="C40" s="7"/>
      <c r="D40" s="7"/>
      <c r="E40" s="7"/>
      <c r="F40" s="7"/>
      <c r="G40" s="7"/>
      <c r="H40" s="7"/>
      <c r="I40" s="7"/>
    </row>
    <row r="41" s="1" customFormat="1" spans="1:10">
      <c r="A41" s="7"/>
      <c r="B41" s="7"/>
      <c r="C41" s="7"/>
      <c r="D41" s="7"/>
      <c r="E41" s="7"/>
      <c r="F41" s="7"/>
      <c r="G41" s="7"/>
      <c r="H41" s="7"/>
      <c r="I41" s="7"/>
    </row>
    <row r="42" s="1" customFormat="1" spans="1:10">
      <c r="A42" s="7"/>
      <c r="B42" s="7"/>
      <c r="C42" s="7"/>
      <c r="D42" s="7"/>
      <c r="E42" s="7"/>
      <c r="F42" s="7"/>
      <c r="G42" s="7"/>
      <c r="H42" s="7"/>
      <c r="I42" s="7"/>
    </row>
    <row r="43" s="1" customFormat="1" spans="1:10">
      <c r="A43" s="7"/>
      <c r="B43" s="7"/>
      <c r="C43" s="7"/>
      <c r="D43" s="7"/>
      <c r="E43" s="7"/>
      <c r="F43" s="7"/>
      <c r="G43" s="7"/>
      <c r="H43" s="7"/>
      <c r="I43" s="7"/>
    </row>
    <row r="44" s="1" customFormat="1" spans="1:10">
      <c r="A44" s="7"/>
      <c r="B44" s="7"/>
      <c r="C44" s="7"/>
      <c r="D44" s="7"/>
      <c r="E44" s="7"/>
      <c r="F44" s="7"/>
      <c r="G44" s="7"/>
      <c r="H44" s="7"/>
      <c r="I44" s="7"/>
    </row>
    <row r="45" s="1" customFormat="1" spans="1:10">
      <c r="A45" s="7"/>
      <c r="B45" s="7"/>
      <c r="C45" s="7"/>
      <c r="D45" s="7"/>
      <c r="E45" s="7"/>
      <c r="F45" s="7"/>
      <c r="G45" s="7"/>
      <c r="H45" s="7"/>
      <c r="I45" s="7"/>
    </row>
    <row r="46" s="1" customFormat="1" spans="1:10">
      <c r="A46" s="7"/>
      <c r="B46" s="7"/>
      <c r="C46" s="7"/>
      <c r="D46" s="7"/>
      <c r="E46" s="7"/>
      <c r="F46" s="7"/>
      <c r="G46" s="7"/>
      <c r="H46" s="7"/>
      <c r="I46" s="7"/>
    </row>
    <row r="47" s="1" customFormat="1" spans="1:10">
      <c r="A47" s="7"/>
      <c r="B47" s="7"/>
      <c r="C47" s="7"/>
      <c r="D47" s="7"/>
      <c r="E47" s="7"/>
      <c r="F47" s="7"/>
      <c r="G47" s="7"/>
      <c r="H47" s="7"/>
      <c r="I47" s="7"/>
    </row>
    <row r="48" s="1" customFormat="1" spans="1:10">
      <c r="A48" s="7"/>
      <c r="B48" s="7"/>
      <c r="C48" s="7"/>
      <c r="D48" s="7"/>
      <c r="E48" s="7"/>
      <c r="F48" s="7"/>
      <c r="G48" s="7"/>
      <c r="H48" s="7"/>
      <c r="I48" s="7"/>
    </row>
    <row r="49" s="1" customFormat="1" spans="1:9">
      <c r="A49" s="7"/>
      <c r="B49" s="7"/>
      <c r="C49" s="7"/>
      <c r="D49" s="7"/>
      <c r="E49" s="7"/>
      <c r="F49" s="7"/>
      <c r="G49" s="7"/>
      <c r="H49" s="7"/>
      <c r="I49" s="7"/>
    </row>
    <row r="50" s="1" customFormat="1" spans="1:9">
      <c r="A50" s="7"/>
      <c r="B50" s="7"/>
      <c r="C50" s="7"/>
      <c r="D50" s="7"/>
      <c r="E50" s="7"/>
      <c r="F50" s="7"/>
      <c r="G50" s="7"/>
      <c r="H50" s="7"/>
      <c r="I50" s="7"/>
    </row>
    <row r="51" s="1" customFormat="1" spans="1:9">
      <c r="A51" s="7"/>
      <c r="B51" s="7"/>
      <c r="C51" s="7"/>
      <c r="D51" s="7"/>
      <c r="E51" s="7"/>
      <c r="F51" s="7"/>
      <c r="G51" s="7"/>
      <c r="H51" s="7"/>
      <c r="I51" s="7"/>
    </row>
    <row r="52" s="1" customFormat="1" spans="1:9">
      <c r="A52" s="7"/>
      <c r="B52" s="7"/>
      <c r="C52" s="7"/>
      <c r="D52" s="7"/>
      <c r="E52" s="7"/>
      <c r="F52" s="7"/>
      <c r="G52" s="7"/>
      <c r="H52" s="7"/>
      <c r="I52" s="7"/>
    </row>
    <row r="53" s="1" customFormat="1" spans="1:9">
      <c r="A53" s="7"/>
      <c r="B53" s="7"/>
      <c r="C53" s="7"/>
      <c r="D53" s="7"/>
      <c r="E53" s="7"/>
      <c r="F53" s="7"/>
      <c r="G53" s="7"/>
      <c r="H53" s="7"/>
      <c r="I53" s="7"/>
    </row>
    <row r="54" s="1" customFormat="1" spans="1:9">
      <c r="A54" s="7"/>
      <c r="B54" s="7"/>
      <c r="C54" s="7"/>
      <c r="D54" s="7"/>
      <c r="E54" s="7"/>
      <c r="F54" s="7"/>
      <c r="G54" s="7"/>
      <c r="H54" s="7"/>
      <c r="I54" s="7"/>
    </row>
    <row r="55" s="1" customFormat="1" spans="1:9">
      <c r="A55" s="7"/>
      <c r="B55" s="7"/>
      <c r="C55" s="7"/>
      <c r="D55" s="7"/>
      <c r="E55" s="7"/>
      <c r="F55" s="7"/>
      <c r="G55" s="7"/>
      <c r="H55" s="7"/>
      <c r="I55" s="7"/>
    </row>
    <row r="56" s="1" customFormat="1" spans="1:9">
      <c r="A56" s="7"/>
      <c r="B56" s="7"/>
      <c r="C56" s="7"/>
      <c r="D56" s="7"/>
      <c r="E56" s="7"/>
      <c r="F56" s="7"/>
      <c r="G56" s="7"/>
      <c r="H56" s="7"/>
      <c r="I56" s="7"/>
    </row>
    <row r="57" s="1" customFormat="1" spans="1:9">
      <c r="A57" s="7"/>
      <c r="B57" s="7"/>
      <c r="C57" s="7"/>
      <c r="D57" s="7"/>
      <c r="E57" s="7"/>
      <c r="F57" s="7"/>
      <c r="G57" s="7"/>
      <c r="H57" s="7"/>
      <c r="I57" s="7"/>
    </row>
    <row r="58" s="1" customFormat="1" spans="1:9">
      <c r="A58" s="7"/>
      <c r="B58" s="7"/>
      <c r="C58" s="7"/>
      <c r="D58" s="7"/>
      <c r="E58" s="7"/>
      <c r="F58" s="7"/>
      <c r="G58" s="7"/>
      <c r="H58" s="7"/>
      <c r="I58" s="7"/>
    </row>
    <row r="59" s="1" customFormat="1" spans="1:9">
      <c r="A59" s="7"/>
      <c r="B59" s="7"/>
      <c r="C59" s="7"/>
      <c r="D59" s="7"/>
      <c r="E59" s="7"/>
      <c r="F59" s="7"/>
      <c r="G59" s="7"/>
      <c r="H59" s="7"/>
      <c r="I59" s="7"/>
    </row>
    <row r="60" s="1" customFormat="1" spans="1:9">
      <c r="A60" s="7"/>
      <c r="B60" s="7"/>
      <c r="C60" s="7"/>
      <c r="D60" s="7"/>
      <c r="E60" s="7"/>
      <c r="F60" s="7"/>
      <c r="G60" s="7"/>
      <c r="H60" s="7"/>
      <c r="I60" s="7"/>
    </row>
    <row r="61" s="1" customFormat="1" spans="1:9">
      <c r="A61" s="7"/>
      <c r="B61" s="7"/>
      <c r="C61" s="7"/>
      <c r="D61" s="7"/>
      <c r="E61" s="7"/>
      <c r="F61" s="7"/>
      <c r="G61" s="7"/>
      <c r="H61" s="7"/>
      <c r="I61" s="7"/>
    </row>
    <row r="62" s="1" customFormat="1" spans="1:9">
      <c r="A62" s="7"/>
      <c r="B62" s="7"/>
      <c r="C62" s="7"/>
      <c r="D62" s="7"/>
      <c r="E62" s="7"/>
      <c r="F62" s="7"/>
      <c r="G62" s="7"/>
      <c r="H62" s="7"/>
      <c r="I62" s="7"/>
    </row>
    <row r="63" s="1" customFormat="1" spans="1:9">
      <c r="A63" s="7"/>
      <c r="B63" s="7"/>
      <c r="C63" s="7"/>
      <c r="D63" s="7"/>
      <c r="E63" s="7"/>
      <c r="F63" s="7"/>
      <c r="G63" s="7"/>
      <c r="H63" s="7"/>
      <c r="I63" s="7"/>
    </row>
    <row r="64" s="1" customFormat="1" spans="1:9">
      <c r="A64" s="7"/>
      <c r="B64" s="7"/>
      <c r="C64" s="7"/>
      <c r="D64" s="7"/>
      <c r="E64" s="7"/>
      <c r="F64" s="7"/>
      <c r="G64" s="7"/>
      <c r="H64" s="7"/>
      <c r="I64" s="7"/>
    </row>
    <row r="65" s="1" customFormat="1" spans="1:9">
      <c r="A65" s="7"/>
      <c r="B65" s="7"/>
      <c r="C65" s="7"/>
      <c r="D65" s="7"/>
      <c r="E65" s="7"/>
      <c r="F65" s="7"/>
      <c r="G65" s="7"/>
      <c r="H65" s="7"/>
      <c r="I65" s="7"/>
    </row>
    <row r="66" s="1" customFormat="1" spans="1:9">
      <c r="A66" s="7"/>
      <c r="B66" s="7"/>
      <c r="C66" s="7"/>
      <c r="D66" s="7"/>
      <c r="E66" s="7"/>
      <c r="F66" s="7"/>
      <c r="G66" s="7"/>
      <c r="H66" s="7"/>
      <c r="I66" s="7"/>
    </row>
    <row r="67" s="1" customFormat="1" spans="1:9">
      <c r="A67" s="7"/>
      <c r="B67" s="7"/>
      <c r="C67" s="7"/>
      <c r="D67" s="7"/>
      <c r="E67" s="7"/>
      <c r="F67" s="7"/>
      <c r="G67" s="7"/>
      <c r="H67" s="7"/>
      <c r="I67" s="7"/>
    </row>
    <row r="68" s="1" customFormat="1" spans="1:9">
      <c r="A68" s="7"/>
      <c r="B68" s="7"/>
      <c r="C68" s="7"/>
      <c r="D68" s="7"/>
      <c r="E68" s="7"/>
      <c r="F68" s="7"/>
      <c r="G68" s="7"/>
      <c r="H68" s="7"/>
      <c r="I68" s="7"/>
    </row>
    <row r="69" s="1" customFormat="1" spans="1:9">
      <c r="A69" s="7"/>
      <c r="B69" s="7"/>
      <c r="C69" s="7"/>
      <c r="D69" s="7"/>
      <c r="E69" s="7"/>
      <c r="F69" s="7"/>
      <c r="G69" s="7"/>
      <c r="H69" s="7"/>
      <c r="I69" s="7"/>
    </row>
    <row r="70" s="1" customFormat="1" spans="1:9">
      <c r="A70" s="7"/>
      <c r="B70" s="7"/>
      <c r="C70" s="7"/>
      <c r="D70" s="7"/>
      <c r="E70" s="7"/>
      <c r="F70" s="7"/>
      <c r="G70" s="7"/>
      <c r="H70" s="7"/>
      <c r="I70" s="7"/>
    </row>
    <row r="71" s="1" customFormat="1" spans="1:9">
      <c r="A71" s="7"/>
      <c r="B71" s="7"/>
      <c r="C71" s="7"/>
      <c r="D71" s="7"/>
      <c r="E71" s="7"/>
      <c r="F71" s="7"/>
      <c r="G71" s="7"/>
      <c r="H71" s="7"/>
      <c r="I71" s="7"/>
    </row>
    <row r="72" s="1" customFormat="1" spans="1:9">
      <c r="A72" s="7"/>
      <c r="B72" s="7"/>
      <c r="C72" s="7"/>
      <c r="D72" s="7"/>
      <c r="E72" s="7"/>
      <c r="F72" s="7"/>
      <c r="G72" s="7"/>
      <c r="H72" s="7"/>
      <c r="I72" s="7"/>
    </row>
    <row r="73" s="1" customFormat="1" spans="1:9">
      <c r="A73" s="7"/>
      <c r="B73" s="7"/>
      <c r="C73" s="7"/>
      <c r="D73" s="7"/>
      <c r="E73" s="7"/>
      <c r="F73" s="7"/>
      <c r="G73" s="7"/>
      <c r="H73" s="7"/>
      <c r="I73" s="7"/>
    </row>
    <row r="74" s="1" customFormat="1" spans="1:9">
      <c r="A74" s="7"/>
      <c r="B74" s="7"/>
      <c r="C74" s="7"/>
      <c r="D74" s="7"/>
      <c r="E74" s="7"/>
      <c r="F74" s="7"/>
      <c r="G74" s="7"/>
      <c r="H74" s="7"/>
      <c r="I74" s="7"/>
    </row>
    <row r="75" s="1" customFormat="1" spans="1:9">
      <c r="A75" s="7"/>
      <c r="B75" s="7"/>
      <c r="C75" s="7"/>
      <c r="D75" s="7"/>
      <c r="E75" s="7"/>
      <c r="F75" s="7"/>
      <c r="G75" s="7"/>
      <c r="H75" s="7"/>
      <c r="I75" s="7"/>
    </row>
    <row r="76" s="1" customFormat="1" spans="1:9">
      <c r="A76" s="7"/>
      <c r="B76" s="7"/>
      <c r="C76" s="7"/>
      <c r="D76" s="7"/>
      <c r="E76" s="7"/>
      <c r="F76" s="7"/>
      <c r="G76" s="7"/>
      <c r="H76" s="7"/>
      <c r="I76" s="7"/>
    </row>
  </sheetData>
  <mergeCells count="29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A14:J14"/>
    <mergeCell ref="A33:J33"/>
    <mergeCell ref="A34:J34"/>
    <mergeCell ref="A11:A13"/>
    <mergeCell ref="A17:A23"/>
    <mergeCell ref="A26:A32"/>
    <mergeCell ref="J18:J23"/>
    <mergeCell ref="J27:J32"/>
    <mergeCell ref="A2:D7"/>
  </mergeCells>
  <pageMargins left="0.75" right="0.75" top="1" bottom="1" header="0.5" footer="0.5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opLeftCell="A3" workbookViewId="0">
      <selection activeCell="A15" sqref="$A15:$XFD15"/>
    </sheetView>
  </sheetViews>
  <sheetFormatPr defaultColWidth="9" defaultRowHeight="13.5"/>
  <sheetData>
    <row r="1" s="1" customFormat="1" ht="54" customHeight="1" spans="1:11">
      <c r="A1" s="2" t="s">
        <v>129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6"/>
    </row>
    <row r="2" s="1" customFormat="1" ht="34" customHeight="1" spans="1:11">
      <c r="A2" s="7" t="str">
        <f>_xlfn.DISPIMG("ID_30FD0A6EDD1A407FAFDD979F1AC80D03",1)</f>
        <v>=DISPIMG("ID_30FD0A6EDD1A407FAFDD979F1AC80D03",1)</v>
      </c>
      <c r="B2" s="8"/>
      <c r="C2" s="8"/>
      <c r="D2" s="8"/>
      <c r="E2" s="9" t="s">
        <v>2</v>
      </c>
      <c r="F2" s="10"/>
      <c r="G2" s="10"/>
      <c r="H2" s="10" t="s">
        <v>130</v>
      </c>
      <c r="I2" s="10"/>
      <c r="J2" s="10"/>
      <c r="K2" s="11"/>
    </row>
    <row r="3" s="1" customFormat="1" ht="34" customHeight="1" spans="1:11">
      <c r="A3" s="8"/>
      <c r="B3" s="8"/>
      <c r="C3" s="8"/>
      <c r="D3" s="8"/>
      <c r="E3" s="9" t="s">
        <v>4</v>
      </c>
      <c r="F3" s="10"/>
      <c r="G3" s="10"/>
      <c r="H3" s="10" t="s">
        <v>100</v>
      </c>
      <c r="I3" s="10"/>
      <c r="J3" s="10"/>
      <c r="K3" s="11"/>
    </row>
    <row r="4" s="1" customFormat="1" ht="34" customHeight="1" spans="1:11">
      <c r="A4" s="8"/>
      <c r="B4" s="8"/>
      <c r="C4" s="8"/>
      <c r="D4" s="8"/>
      <c r="E4" s="9" t="s">
        <v>6</v>
      </c>
      <c r="F4" s="10"/>
      <c r="G4" s="10"/>
      <c r="H4" s="10" t="s">
        <v>7</v>
      </c>
      <c r="I4" s="10"/>
      <c r="J4" s="10"/>
      <c r="K4" s="11"/>
    </row>
    <row r="5" s="1" customFormat="1" ht="34" customHeight="1" spans="1:11">
      <c r="A5" s="8"/>
      <c r="B5" s="8"/>
      <c r="C5" s="8"/>
      <c r="D5" s="8"/>
      <c r="E5" s="9" t="s">
        <v>8</v>
      </c>
      <c r="F5" s="10"/>
      <c r="G5" s="10"/>
      <c r="H5" s="10" t="s">
        <v>91</v>
      </c>
      <c r="I5" s="10"/>
      <c r="J5" s="10"/>
      <c r="K5" s="11"/>
    </row>
    <row r="6" s="1" customFormat="1" ht="34" customHeight="1" spans="1:11">
      <c r="A6" s="8"/>
      <c r="B6" s="8"/>
      <c r="C6" s="8"/>
      <c r="D6" s="8"/>
      <c r="E6" s="9" t="s">
        <v>10</v>
      </c>
      <c r="F6" s="10"/>
      <c r="G6" s="10"/>
      <c r="H6" s="10" t="s">
        <v>131</v>
      </c>
      <c r="I6" s="10"/>
      <c r="J6" s="10"/>
      <c r="K6" s="11"/>
    </row>
    <row r="7" s="1" customFormat="1" ht="34" customHeight="1" spans="1:11">
      <c r="A7" s="8"/>
      <c r="B7" s="8"/>
      <c r="C7" s="8"/>
      <c r="D7" s="8"/>
      <c r="E7" s="9" t="s">
        <v>12</v>
      </c>
      <c r="F7" s="10"/>
      <c r="G7" s="10"/>
      <c r="H7" s="10" t="s">
        <v>13</v>
      </c>
      <c r="I7" s="10"/>
      <c r="J7" s="10"/>
      <c r="K7" s="11"/>
    </row>
    <row r="8" s="1" customFormat="1" ht="24" customHeight="1" spans="1:11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</row>
    <row r="9" spans="1:11">
      <c r="A9" s="13" t="s">
        <v>15</v>
      </c>
      <c r="B9" s="13" t="s">
        <v>16</v>
      </c>
      <c r="C9" s="13" t="s">
        <v>17</v>
      </c>
      <c r="D9" s="13" t="s">
        <v>18</v>
      </c>
      <c r="E9" s="13" t="s">
        <v>19</v>
      </c>
      <c r="F9" s="13" t="s">
        <v>20</v>
      </c>
      <c r="G9" s="14" t="s">
        <v>21</v>
      </c>
      <c r="H9" s="15"/>
      <c r="I9" s="13" t="s">
        <v>22</v>
      </c>
      <c r="J9" s="13" t="s">
        <v>23</v>
      </c>
    </row>
    <row r="10" ht="19.5" spans="1:11">
      <c r="A10" s="16" t="s">
        <v>24</v>
      </c>
      <c r="B10" s="16" t="s">
        <v>25</v>
      </c>
      <c r="C10" s="16" t="s">
        <v>26</v>
      </c>
      <c r="D10" s="16" t="s">
        <v>27</v>
      </c>
      <c r="E10" s="16" t="s">
        <v>28</v>
      </c>
      <c r="F10" s="16" t="s">
        <v>29</v>
      </c>
      <c r="G10" s="17" t="s">
        <v>30</v>
      </c>
      <c r="H10" s="18"/>
      <c r="I10" s="16" t="s">
        <v>31</v>
      </c>
      <c r="J10" s="19" t="s">
        <v>32</v>
      </c>
    </row>
    <row r="11" spans="1:11">
      <c r="A11" s="20" t="s">
        <v>132</v>
      </c>
      <c r="B11" s="21" t="s">
        <v>34</v>
      </c>
      <c r="C11" s="21" t="s">
        <v>35</v>
      </c>
      <c r="D11" s="21" t="s">
        <v>36</v>
      </c>
      <c r="E11" s="21" t="s">
        <v>37</v>
      </c>
      <c r="F11" s="21" t="s">
        <v>38</v>
      </c>
      <c r="G11" s="22" t="s">
        <v>39</v>
      </c>
      <c r="H11" s="23"/>
      <c r="I11" s="21" t="s">
        <v>40</v>
      </c>
      <c r="J11" s="24" t="s">
        <v>36</v>
      </c>
    </row>
    <row r="12" spans="1:11">
      <c r="A12" s="25"/>
      <c r="B12" s="26">
        <v>2200</v>
      </c>
      <c r="C12" s="49">
        <v>358</v>
      </c>
      <c r="D12" s="49">
        <v>24.2</v>
      </c>
      <c r="E12" s="26">
        <v>850</v>
      </c>
      <c r="F12" s="49">
        <v>2.4</v>
      </c>
      <c r="G12" s="27">
        <v>4045</v>
      </c>
      <c r="H12" s="28"/>
      <c r="I12" s="26">
        <v>4</v>
      </c>
      <c r="J12" s="29">
        <v>50</v>
      </c>
    </row>
    <row r="13" spans="1:11">
      <c r="A13" s="25"/>
      <c r="B13" s="26">
        <v>2500</v>
      </c>
      <c r="C13" s="49">
        <v>294</v>
      </c>
      <c r="D13" s="49">
        <v>26.5</v>
      </c>
      <c r="E13" s="26">
        <v>822</v>
      </c>
      <c r="F13" s="49">
        <v>2.8</v>
      </c>
      <c r="G13" s="27">
        <v>5045</v>
      </c>
      <c r="H13" s="28"/>
      <c r="I13" s="26">
        <v>3</v>
      </c>
      <c r="J13" s="29">
        <v>50</v>
      </c>
    </row>
    <row r="14" spans="1:11">
      <c r="A14" s="25"/>
      <c r="B14" s="30">
        <v>2500</v>
      </c>
      <c r="C14" s="51">
        <v>522</v>
      </c>
      <c r="D14" s="51">
        <v>35.3</v>
      </c>
      <c r="E14" s="30">
        <v>1205</v>
      </c>
      <c r="F14" s="51">
        <v>2.3</v>
      </c>
      <c r="G14" s="31">
        <v>5045</v>
      </c>
      <c r="H14" s="32"/>
      <c r="I14" s="30">
        <v>4</v>
      </c>
      <c r="J14" s="33">
        <v>70</v>
      </c>
    </row>
    <row r="15" s="1" customFormat="1" ht="24" customHeight="1" spans="1:11">
      <c r="A15" s="12" t="s">
        <v>82</v>
      </c>
      <c r="B15" s="12"/>
      <c r="C15" s="12"/>
      <c r="D15" s="12"/>
      <c r="E15" s="12"/>
      <c r="F15" s="12"/>
      <c r="G15" s="12"/>
      <c r="H15" s="12"/>
      <c r="I15" s="12"/>
      <c r="J15" s="12"/>
    </row>
    <row r="16" ht="228" customHeight="1" spans="1:11">
      <c r="A16" s="46" t="str">
        <f>_xlfn.DISPIMG("ID_106AEB8A1FD44BE1895C1DA0BFEDD3BF",1)</f>
        <v>=DISPIMG("ID_106AEB8A1FD44BE1895C1DA0BFEDD3BF",1)</v>
      </c>
      <c r="B16" s="46"/>
      <c r="C16" s="46"/>
      <c r="D16" s="46"/>
      <c r="E16" s="46"/>
      <c r="F16" s="46"/>
      <c r="G16" s="46"/>
      <c r="H16" s="46"/>
      <c r="I16" s="46"/>
      <c r="J16" s="47"/>
    </row>
  </sheetData>
  <mergeCells count="25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G14:H14"/>
    <mergeCell ref="A15:J15"/>
    <mergeCell ref="A16:J16"/>
    <mergeCell ref="A11:A14"/>
    <mergeCell ref="A2:D7"/>
  </mergeCells>
  <pageMargins left="0.75" right="0.75" top="1" bottom="1" header="0.5" footer="0.5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6"/>
  <sheetViews>
    <sheetView zoomScale="130" zoomScaleNormal="130" topLeftCell="A57" workbookViewId="0">
      <selection activeCell="A75" sqref="$A75:$XFD75"/>
    </sheetView>
  </sheetViews>
  <sheetFormatPr defaultColWidth="9" defaultRowHeight="13.5"/>
  <sheetData>
    <row r="1" s="1" customFormat="1" ht="54" customHeight="1" spans="1:11">
      <c r="A1" s="2" t="s">
        <v>133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6"/>
    </row>
    <row r="2" s="1" customFormat="1" ht="34" customHeight="1" spans="1:11">
      <c r="A2" s="7" t="str">
        <f>_xlfn.DISPIMG("ID_B974ABF87A43474DBAC29FBB688CEF5A",1)</f>
        <v>=DISPIMG("ID_B974ABF87A43474DBAC29FBB688CEF5A",1)</v>
      </c>
      <c r="B2" s="8"/>
      <c r="C2" s="8"/>
      <c r="D2" s="8"/>
      <c r="E2" s="9" t="s">
        <v>2</v>
      </c>
      <c r="F2" s="10"/>
      <c r="G2" s="10"/>
      <c r="H2" s="10" t="s">
        <v>113</v>
      </c>
      <c r="I2" s="10"/>
      <c r="J2" s="10"/>
      <c r="K2" s="11"/>
    </row>
    <row r="3" s="1" customFormat="1" ht="34" customHeight="1" spans="1:11">
      <c r="A3" s="8"/>
      <c r="B3" s="8"/>
      <c r="C3" s="8"/>
      <c r="D3" s="8"/>
      <c r="E3" s="9" t="s">
        <v>4</v>
      </c>
      <c r="F3" s="10"/>
      <c r="G3" s="10"/>
      <c r="H3" s="10" t="s">
        <v>100</v>
      </c>
      <c r="I3" s="10"/>
      <c r="J3" s="10"/>
      <c r="K3" s="11"/>
    </row>
    <row r="4" s="1" customFormat="1" ht="34" customHeight="1" spans="1:11">
      <c r="A4" s="8"/>
      <c r="B4" s="8"/>
      <c r="C4" s="8"/>
      <c r="D4" s="8"/>
      <c r="E4" s="9" t="s">
        <v>6</v>
      </c>
      <c r="F4" s="10"/>
      <c r="G4" s="10"/>
      <c r="H4" s="10" t="s">
        <v>7</v>
      </c>
      <c r="I4" s="10"/>
      <c r="J4" s="10"/>
      <c r="K4" s="11"/>
    </row>
    <row r="5" s="1" customFormat="1" ht="34" customHeight="1" spans="1:11">
      <c r="A5" s="8"/>
      <c r="B5" s="8"/>
      <c r="C5" s="8"/>
      <c r="D5" s="8"/>
      <c r="E5" s="9" t="s">
        <v>8</v>
      </c>
      <c r="F5" s="10"/>
      <c r="G5" s="10"/>
      <c r="H5" s="10" t="s">
        <v>91</v>
      </c>
      <c r="I5" s="10"/>
      <c r="J5" s="10"/>
      <c r="K5" s="11"/>
    </row>
    <row r="6" s="1" customFormat="1" ht="34" customHeight="1" spans="1:11">
      <c r="A6" s="8"/>
      <c r="B6" s="8"/>
      <c r="C6" s="8"/>
      <c r="D6" s="8"/>
      <c r="E6" s="9" t="s">
        <v>10</v>
      </c>
      <c r="F6" s="10"/>
      <c r="G6" s="10"/>
      <c r="H6" s="10" t="s">
        <v>114</v>
      </c>
      <c r="I6" s="10"/>
      <c r="J6" s="10"/>
      <c r="K6" s="11"/>
    </row>
    <row r="7" s="1" customFormat="1" ht="34" customHeight="1" spans="1:11">
      <c r="A7" s="8"/>
      <c r="B7" s="8"/>
      <c r="C7" s="8"/>
      <c r="D7" s="8"/>
      <c r="E7" s="9" t="s">
        <v>12</v>
      </c>
      <c r="F7" s="10"/>
      <c r="G7" s="10"/>
      <c r="H7" s="10" t="s">
        <v>13</v>
      </c>
      <c r="I7" s="10"/>
      <c r="J7" s="10"/>
      <c r="K7" s="11"/>
    </row>
    <row r="8" s="1" customFormat="1" ht="24" customHeight="1" spans="1:11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</row>
    <row r="9" spans="1:11">
      <c r="A9" s="13" t="s">
        <v>15</v>
      </c>
      <c r="B9" s="13" t="s">
        <v>16</v>
      </c>
      <c r="C9" s="13" t="s">
        <v>17</v>
      </c>
      <c r="D9" s="13" t="s">
        <v>18</v>
      </c>
      <c r="E9" s="13" t="s">
        <v>19</v>
      </c>
      <c r="F9" s="13" t="s">
        <v>20</v>
      </c>
      <c r="G9" s="14" t="s">
        <v>21</v>
      </c>
      <c r="H9" s="15"/>
      <c r="I9" s="13" t="s">
        <v>22</v>
      </c>
      <c r="J9" s="13" t="s">
        <v>23</v>
      </c>
    </row>
    <row r="10" ht="19.5" spans="1:11">
      <c r="A10" s="16" t="s">
        <v>24</v>
      </c>
      <c r="B10" s="16" t="s">
        <v>25</v>
      </c>
      <c r="C10" s="16" t="s">
        <v>26</v>
      </c>
      <c r="D10" s="16" t="s">
        <v>27</v>
      </c>
      <c r="E10" s="16" t="s">
        <v>28</v>
      </c>
      <c r="F10" s="16" t="s">
        <v>29</v>
      </c>
      <c r="G10" s="17" t="s">
        <v>30</v>
      </c>
      <c r="H10" s="18"/>
      <c r="I10" s="16" t="s">
        <v>31</v>
      </c>
      <c r="J10" s="19" t="s">
        <v>32</v>
      </c>
    </row>
    <row r="11" spans="1:11">
      <c r="A11" s="20" t="s">
        <v>134</v>
      </c>
      <c r="B11" s="21" t="s">
        <v>34</v>
      </c>
      <c r="C11" s="21" t="s">
        <v>35</v>
      </c>
      <c r="D11" s="21" t="s">
        <v>36</v>
      </c>
      <c r="E11" s="21" t="s">
        <v>37</v>
      </c>
      <c r="F11" s="21" t="s">
        <v>38</v>
      </c>
      <c r="G11" s="22" t="s">
        <v>39</v>
      </c>
      <c r="H11" s="23"/>
      <c r="I11" s="21" t="s">
        <v>40</v>
      </c>
      <c r="J11" s="24" t="s">
        <v>36</v>
      </c>
    </row>
    <row r="12" spans="1:11">
      <c r="A12" s="25"/>
      <c r="B12" s="39">
        <v>1300</v>
      </c>
      <c r="C12" s="38">
        <v>826.65</v>
      </c>
      <c r="D12" s="38">
        <v>38.2</v>
      </c>
      <c r="E12" s="39">
        <v>2210</v>
      </c>
      <c r="F12" s="38">
        <v>2.67</v>
      </c>
      <c r="G12" s="101" t="s">
        <v>135</v>
      </c>
      <c r="H12" s="82"/>
      <c r="I12" s="39">
        <v>6</v>
      </c>
      <c r="J12" s="83">
        <v>50</v>
      </c>
    </row>
    <row r="13" spans="1:11">
      <c r="A13" s="25"/>
      <c r="B13" s="26">
        <v>1300</v>
      </c>
      <c r="C13" s="49">
        <v>830.85</v>
      </c>
      <c r="D13" s="49">
        <v>38.2</v>
      </c>
      <c r="E13" s="26">
        <v>2210</v>
      </c>
      <c r="F13" s="49">
        <v>2.66</v>
      </c>
      <c r="G13" s="102" t="s">
        <v>136</v>
      </c>
      <c r="H13" s="28"/>
      <c r="I13" s="26">
        <v>6</v>
      </c>
      <c r="J13" s="29">
        <v>50</v>
      </c>
    </row>
    <row r="14" spans="1:11">
      <c r="A14" s="25"/>
      <c r="B14" s="26">
        <v>1500</v>
      </c>
      <c r="C14" s="49">
        <v>1090.46</v>
      </c>
      <c r="D14" s="49">
        <v>52.3</v>
      </c>
      <c r="E14" s="26">
        <v>2460</v>
      </c>
      <c r="F14" s="49">
        <v>2.26</v>
      </c>
      <c r="G14" s="102" t="s">
        <v>135</v>
      </c>
      <c r="H14" s="28"/>
      <c r="I14" s="26">
        <v>6</v>
      </c>
      <c r="J14" s="29">
        <v>50</v>
      </c>
    </row>
    <row r="15" spans="1:11">
      <c r="A15" s="25"/>
      <c r="B15" s="26">
        <v>1500</v>
      </c>
      <c r="C15" s="49">
        <v>1160.51</v>
      </c>
      <c r="D15" s="49">
        <v>55.5</v>
      </c>
      <c r="E15" s="26">
        <v>2490</v>
      </c>
      <c r="F15" s="49">
        <v>2.15</v>
      </c>
      <c r="G15" s="102" t="s">
        <v>137</v>
      </c>
      <c r="H15" s="28"/>
      <c r="I15" s="26">
        <v>6</v>
      </c>
      <c r="J15" s="29">
        <v>50</v>
      </c>
    </row>
    <row r="16" spans="1:11">
      <c r="A16" s="25"/>
      <c r="B16" s="26">
        <v>1750</v>
      </c>
      <c r="C16" s="49">
        <v>751.81</v>
      </c>
      <c r="D16" s="49">
        <v>46.9</v>
      </c>
      <c r="E16" s="26">
        <v>2160</v>
      </c>
      <c r="F16" s="49">
        <v>2.87</v>
      </c>
      <c r="G16" s="102" t="s">
        <v>135</v>
      </c>
      <c r="H16" s="28"/>
      <c r="I16" s="26">
        <v>4</v>
      </c>
      <c r="J16" s="29">
        <v>60</v>
      </c>
    </row>
    <row r="17" spans="1:10">
      <c r="A17" s="25"/>
      <c r="B17" s="30">
        <v>1750</v>
      </c>
      <c r="C17" s="51">
        <v>819.64</v>
      </c>
      <c r="D17" s="51">
        <v>51.1</v>
      </c>
      <c r="E17" s="30">
        <v>2220</v>
      </c>
      <c r="F17" s="51">
        <v>2.71</v>
      </c>
      <c r="G17" s="103" t="s">
        <v>137</v>
      </c>
      <c r="H17" s="32"/>
      <c r="I17" s="30">
        <v>4</v>
      </c>
      <c r="J17" s="33">
        <v>60</v>
      </c>
    </row>
    <row r="18" s="1" customFormat="1" ht="24" customHeight="1" spans="1:10">
      <c r="A18" s="12" t="s">
        <v>49</v>
      </c>
      <c r="B18" s="12"/>
      <c r="C18" s="12"/>
      <c r="D18" s="12"/>
      <c r="E18" s="12"/>
      <c r="F18" s="12"/>
      <c r="G18" s="12"/>
      <c r="H18" s="12"/>
      <c r="I18" s="12"/>
      <c r="J18" s="12"/>
    </row>
    <row r="19" spans="1:10">
      <c r="A19" s="13" t="s">
        <v>15</v>
      </c>
      <c r="B19" s="34" t="s">
        <v>50</v>
      </c>
      <c r="C19" s="13" t="s">
        <v>51</v>
      </c>
      <c r="D19" s="13" t="s">
        <v>19</v>
      </c>
      <c r="E19" s="13" t="s">
        <v>52</v>
      </c>
      <c r="F19" s="13" t="s">
        <v>53</v>
      </c>
      <c r="G19" s="13" t="s">
        <v>54</v>
      </c>
      <c r="H19" s="13" t="s">
        <v>55</v>
      </c>
      <c r="I19" s="13" t="s">
        <v>20</v>
      </c>
      <c r="J19" s="34" t="s">
        <v>56</v>
      </c>
    </row>
    <row r="20" ht="19.5" spans="1:10">
      <c r="A20" s="16" t="s">
        <v>57</v>
      </c>
      <c r="B20" s="19" t="s">
        <v>58</v>
      </c>
      <c r="C20" s="16" t="s">
        <v>59</v>
      </c>
      <c r="D20" s="16" t="s">
        <v>60</v>
      </c>
      <c r="E20" s="16" t="s">
        <v>61</v>
      </c>
      <c r="F20" s="16" t="s">
        <v>62</v>
      </c>
      <c r="G20" s="16" t="s">
        <v>63</v>
      </c>
      <c r="H20" s="16" t="s">
        <v>64</v>
      </c>
      <c r="I20" s="16" t="s">
        <v>29</v>
      </c>
      <c r="J20" s="19" t="s">
        <v>65</v>
      </c>
    </row>
    <row r="21" spans="1:10">
      <c r="A21" s="104" t="s">
        <v>138</v>
      </c>
      <c r="B21" s="24" t="s">
        <v>67</v>
      </c>
      <c r="C21" s="21" t="s">
        <v>68</v>
      </c>
      <c r="D21" s="21" t="s">
        <v>37</v>
      </c>
      <c r="E21" s="21" t="s">
        <v>69</v>
      </c>
      <c r="F21" s="21" t="s">
        <v>36</v>
      </c>
      <c r="G21" s="21" t="s">
        <v>70</v>
      </c>
      <c r="H21" s="21" t="s">
        <v>35</v>
      </c>
      <c r="I21" s="21" t="s">
        <v>38</v>
      </c>
      <c r="J21" s="24" t="s">
        <v>71</v>
      </c>
    </row>
    <row r="22" spans="1:10">
      <c r="A22" s="105"/>
      <c r="B22" s="37">
        <v>0.4</v>
      </c>
      <c r="C22" s="38">
        <v>22.58</v>
      </c>
      <c r="D22" s="39">
        <v>870</v>
      </c>
      <c r="E22" s="38">
        <f t="shared" ref="E22:E28" si="0">H22*9.55/G22*0.85</f>
        <v>0.131979456282145</v>
      </c>
      <c r="F22" s="38">
        <v>9.8</v>
      </c>
      <c r="G22" s="39">
        <v>13610</v>
      </c>
      <c r="H22" s="38">
        <v>221.28</v>
      </c>
      <c r="I22" s="38">
        <v>3.9316</v>
      </c>
      <c r="J22" s="85" t="s">
        <v>39</v>
      </c>
    </row>
    <row r="23" spans="1:10">
      <c r="A23" s="105"/>
      <c r="B23" s="37">
        <v>0.5</v>
      </c>
      <c r="C23" s="38">
        <v>22.51</v>
      </c>
      <c r="D23" s="39">
        <v>1071</v>
      </c>
      <c r="E23" s="38">
        <f t="shared" si="0"/>
        <v>0.158522410596026</v>
      </c>
      <c r="F23" s="38">
        <v>13.1</v>
      </c>
      <c r="G23" s="39">
        <v>15100</v>
      </c>
      <c r="H23" s="38">
        <v>294.88</v>
      </c>
      <c r="I23" s="38">
        <v>3.632</v>
      </c>
      <c r="J23" s="86"/>
    </row>
    <row r="24" spans="1:10">
      <c r="A24" s="105"/>
      <c r="B24" s="37">
        <v>0.6</v>
      </c>
      <c r="C24" s="38">
        <v>22.43</v>
      </c>
      <c r="D24" s="39">
        <v>1295</v>
      </c>
      <c r="E24" s="38">
        <f t="shared" si="0"/>
        <v>0.191010253067485</v>
      </c>
      <c r="F24" s="38">
        <v>17.1</v>
      </c>
      <c r="G24" s="39">
        <v>16300</v>
      </c>
      <c r="H24" s="38">
        <v>383.55</v>
      </c>
      <c r="I24" s="38">
        <v>3.3763</v>
      </c>
      <c r="J24" s="86"/>
    </row>
    <row r="25" spans="1:10">
      <c r="A25" s="105"/>
      <c r="B25" s="37">
        <v>0.7</v>
      </c>
      <c r="C25" s="38">
        <v>22.3</v>
      </c>
      <c r="D25" s="39">
        <v>1560</v>
      </c>
      <c r="E25" s="38">
        <f t="shared" si="0"/>
        <v>0.223494275139665</v>
      </c>
      <c r="F25" s="38">
        <v>22.1</v>
      </c>
      <c r="G25" s="39">
        <v>17900</v>
      </c>
      <c r="H25" s="38">
        <v>492.83</v>
      </c>
      <c r="I25" s="38">
        <v>3.1654</v>
      </c>
      <c r="J25" s="86"/>
    </row>
    <row r="26" spans="1:10">
      <c r="A26" s="105"/>
      <c r="B26" s="37">
        <v>0.8</v>
      </c>
      <c r="C26" s="38">
        <v>22.11</v>
      </c>
      <c r="D26" s="39">
        <v>1871</v>
      </c>
      <c r="E26" s="38">
        <f t="shared" si="0"/>
        <v>0.271065920103093</v>
      </c>
      <c r="F26" s="38">
        <v>29.3</v>
      </c>
      <c r="G26" s="39">
        <v>19400</v>
      </c>
      <c r="H26" s="38">
        <v>647.82</v>
      </c>
      <c r="I26" s="38">
        <v>2.8881</v>
      </c>
      <c r="J26" s="86"/>
    </row>
    <row r="27" spans="1:10">
      <c r="A27" s="105"/>
      <c r="B27" s="37">
        <v>0.9</v>
      </c>
      <c r="C27" s="38">
        <v>21.9</v>
      </c>
      <c r="D27" s="39">
        <v>2163</v>
      </c>
      <c r="E27" s="38">
        <f t="shared" si="0"/>
        <v>0.313767654676259</v>
      </c>
      <c r="F27" s="38">
        <v>36.8</v>
      </c>
      <c r="G27" s="39">
        <v>20850</v>
      </c>
      <c r="H27" s="38">
        <v>805.92</v>
      </c>
      <c r="I27" s="38">
        <v>2.6839</v>
      </c>
      <c r="J27" s="86"/>
    </row>
    <row r="28" spans="1:10">
      <c r="A28" s="105"/>
      <c r="B28" s="37">
        <v>1</v>
      </c>
      <c r="C28" s="38">
        <v>21.64</v>
      </c>
      <c r="D28" s="39">
        <v>2210</v>
      </c>
      <c r="E28" s="38">
        <f t="shared" si="0"/>
        <v>0.307390351580394</v>
      </c>
      <c r="F28" s="38">
        <v>38.2</v>
      </c>
      <c r="G28" s="39">
        <v>21830</v>
      </c>
      <c r="H28" s="38">
        <v>826.65</v>
      </c>
      <c r="I28" s="38">
        <v>2.6734</v>
      </c>
      <c r="J28" s="86"/>
    </row>
    <row r="29" spans="1:10">
      <c r="A29" s="13" t="s">
        <v>15</v>
      </c>
      <c r="B29" s="34" t="s">
        <v>50</v>
      </c>
      <c r="C29" s="13" t="s">
        <v>51</v>
      </c>
      <c r="D29" s="13" t="s">
        <v>19</v>
      </c>
      <c r="E29" s="13" t="s">
        <v>52</v>
      </c>
      <c r="F29" s="13" t="s">
        <v>53</v>
      </c>
      <c r="G29" s="13" t="s">
        <v>54</v>
      </c>
      <c r="H29" s="13" t="s">
        <v>55</v>
      </c>
      <c r="I29" s="13" t="s">
        <v>20</v>
      </c>
      <c r="J29" s="34" t="s">
        <v>56</v>
      </c>
    </row>
    <row r="30" ht="19.5" spans="1:10">
      <c r="A30" s="16" t="s">
        <v>57</v>
      </c>
      <c r="B30" s="19" t="s">
        <v>58</v>
      </c>
      <c r="C30" s="16" t="s">
        <v>59</v>
      </c>
      <c r="D30" s="16" t="s">
        <v>60</v>
      </c>
      <c r="E30" s="16" t="s">
        <v>61</v>
      </c>
      <c r="F30" s="16" t="s">
        <v>62</v>
      </c>
      <c r="G30" s="16" t="s">
        <v>63</v>
      </c>
      <c r="H30" s="16" t="s">
        <v>64</v>
      </c>
      <c r="I30" s="16" t="s">
        <v>29</v>
      </c>
      <c r="J30" s="19" t="s">
        <v>65</v>
      </c>
    </row>
    <row r="31" spans="1:10">
      <c r="A31" s="35" t="s">
        <v>139</v>
      </c>
      <c r="B31" s="24" t="s">
        <v>67</v>
      </c>
      <c r="C31" s="21" t="s">
        <v>68</v>
      </c>
      <c r="D31" s="21" t="s">
        <v>37</v>
      </c>
      <c r="E31" s="21" t="s">
        <v>69</v>
      </c>
      <c r="F31" s="21" t="s">
        <v>36</v>
      </c>
      <c r="G31" s="21" t="s">
        <v>70</v>
      </c>
      <c r="H31" s="21" t="s">
        <v>35</v>
      </c>
      <c r="I31" s="21" t="s">
        <v>38</v>
      </c>
      <c r="J31" s="24" t="s">
        <v>71</v>
      </c>
    </row>
    <row r="32" spans="1:10">
      <c r="A32" s="36"/>
      <c r="B32" s="37">
        <v>0.4</v>
      </c>
      <c r="C32" s="38">
        <v>22.78</v>
      </c>
      <c r="D32" s="39">
        <v>870</v>
      </c>
      <c r="E32" s="38">
        <f t="shared" ref="E32:E38" si="1">H32*9.55/G32*0.85</f>
        <v>0.138437792207792</v>
      </c>
      <c r="F32" s="38">
        <v>9.8</v>
      </c>
      <c r="G32" s="39">
        <v>13090</v>
      </c>
      <c r="H32" s="38">
        <v>223.24</v>
      </c>
      <c r="I32" s="38">
        <v>3.8971</v>
      </c>
      <c r="J32" s="85" t="s">
        <v>39</v>
      </c>
    </row>
    <row r="33" spans="1:10">
      <c r="A33" s="36"/>
      <c r="B33" s="37">
        <v>0.5</v>
      </c>
      <c r="C33" s="38">
        <v>22.63</v>
      </c>
      <c r="D33" s="39">
        <v>1071</v>
      </c>
      <c r="E33" s="38">
        <f t="shared" si="1"/>
        <v>0.166535147058824</v>
      </c>
      <c r="F33" s="38">
        <v>13.1</v>
      </c>
      <c r="G33" s="39">
        <v>14450</v>
      </c>
      <c r="H33" s="38">
        <v>296.45</v>
      </c>
      <c r="I33" s="38">
        <v>3.6127</v>
      </c>
      <c r="J33" s="86"/>
    </row>
    <row r="34" spans="1:10">
      <c r="A34" s="36"/>
      <c r="B34" s="37">
        <v>0.6</v>
      </c>
      <c r="C34" s="38">
        <v>22.53</v>
      </c>
      <c r="D34" s="39">
        <v>1295</v>
      </c>
      <c r="E34" s="38">
        <f t="shared" si="1"/>
        <v>0.196688556603774</v>
      </c>
      <c r="F34" s="38">
        <v>17.1</v>
      </c>
      <c r="G34" s="39">
        <v>15900</v>
      </c>
      <c r="H34" s="38">
        <v>385.26</v>
      </c>
      <c r="I34" s="38">
        <v>3.3613</v>
      </c>
      <c r="J34" s="86"/>
    </row>
    <row r="35" spans="1:10">
      <c r="A35" s="36"/>
      <c r="B35" s="37">
        <v>0.7</v>
      </c>
      <c r="C35" s="38">
        <v>22.13</v>
      </c>
      <c r="D35" s="39">
        <v>1560</v>
      </c>
      <c r="E35" s="38">
        <f t="shared" si="1"/>
        <v>0.229216265877598</v>
      </c>
      <c r="F35" s="38">
        <v>22.1</v>
      </c>
      <c r="G35" s="39">
        <v>17320</v>
      </c>
      <c r="H35" s="38">
        <v>489.07</v>
      </c>
      <c r="I35" s="38">
        <v>3.1897</v>
      </c>
      <c r="J35" s="86"/>
    </row>
    <row r="36" spans="1:10">
      <c r="A36" s="36"/>
      <c r="B36" s="37">
        <v>0.8</v>
      </c>
      <c r="C36" s="38">
        <v>22.16</v>
      </c>
      <c r="D36" s="39">
        <v>1871</v>
      </c>
      <c r="E36" s="38">
        <f t="shared" si="1"/>
        <v>0.282909907407407</v>
      </c>
      <c r="F36" s="38">
        <v>29.3</v>
      </c>
      <c r="G36" s="39">
        <v>18630</v>
      </c>
      <c r="H36" s="38">
        <v>649.29</v>
      </c>
      <c r="I36" s="38">
        <v>2.8816</v>
      </c>
      <c r="J36" s="86"/>
    </row>
    <row r="37" spans="1:10">
      <c r="A37" s="36"/>
      <c r="B37" s="37">
        <v>0.9</v>
      </c>
      <c r="C37" s="38">
        <v>21.98</v>
      </c>
      <c r="D37" s="39">
        <v>2163</v>
      </c>
      <c r="E37" s="38">
        <f t="shared" si="1"/>
        <v>0.332451698734177</v>
      </c>
      <c r="F37" s="38">
        <v>36.8</v>
      </c>
      <c r="G37" s="39">
        <v>19750</v>
      </c>
      <c r="H37" s="38">
        <v>808.86</v>
      </c>
      <c r="I37" s="38">
        <v>2.6741</v>
      </c>
      <c r="J37" s="86"/>
    </row>
    <row r="38" spans="1:10">
      <c r="A38" s="36"/>
      <c r="B38" s="37">
        <v>1</v>
      </c>
      <c r="C38" s="38">
        <v>21.75</v>
      </c>
      <c r="D38" s="39">
        <v>2210</v>
      </c>
      <c r="E38" s="38">
        <f t="shared" si="1"/>
        <v>0.337474349512134</v>
      </c>
      <c r="F38" s="38">
        <v>38.2</v>
      </c>
      <c r="G38" s="39">
        <v>19985</v>
      </c>
      <c r="H38" s="38">
        <v>830.85</v>
      </c>
      <c r="I38" s="38">
        <v>2.6599</v>
      </c>
      <c r="J38" s="86"/>
    </row>
    <row r="39" spans="1:10">
      <c r="A39" s="13" t="s">
        <v>15</v>
      </c>
      <c r="B39" s="34" t="s">
        <v>50</v>
      </c>
      <c r="C39" s="13" t="s">
        <v>51</v>
      </c>
      <c r="D39" s="13" t="s">
        <v>19</v>
      </c>
      <c r="E39" s="13" t="s">
        <v>52</v>
      </c>
      <c r="F39" s="13" t="s">
        <v>53</v>
      </c>
      <c r="G39" s="13" t="s">
        <v>54</v>
      </c>
      <c r="H39" s="13" t="s">
        <v>55</v>
      </c>
      <c r="I39" s="13" t="s">
        <v>20</v>
      </c>
      <c r="J39" s="34" t="s">
        <v>56</v>
      </c>
    </row>
    <row r="40" ht="19.5" spans="1:10">
      <c r="A40" s="16" t="s">
        <v>57</v>
      </c>
      <c r="B40" s="19" t="s">
        <v>58</v>
      </c>
      <c r="C40" s="16" t="s">
        <v>59</v>
      </c>
      <c r="D40" s="16" t="s">
        <v>60</v>
      </c>
      <c r="E40" s="16" t="s">
        <v>61</v>
      </c>
      <c r="F40" s="16" t="s">
        <v>62</v>
      </c>
      <c r="G40" s="16" t="s">
        <v>63</v>
      </c>
      <c r="H40" s="16" t="s">
        <v>64</v>
      </c>
      <c r="I40" s="16" t="s">
        <v>29</v>
      </c>
      <c r="J40" s="19" t="s">
        <v>65</v>
      </c>
    </row>
    <row r="41" spans="1:10">
      <c r="A41" s="35" t="s">
        <v>140</v>
      </c>
      <c r="B41" s="24" t="s">
        <v>67</v>
      </c>
      <c r="C41" s="21" t="s">
        <v>68</v>
      </c>
      <c r="D41" s="21" t="s">
        <v>37</v>
      </c>
      <c r="E41" s="21" t="s">
        <v>69</v>
      </c>
      <c r="F41" s="21" t="s">
        <v>36</v>
      </c>
      <c r="G41" s="21" t="s">
        <v>70</v>
      </c>
      <c r="H41" s="21" t="s">
        <v>35</v>
      </c>
      <c r="I41" s="21" t="s">
        <v>38</v>
      </c>
      <c r="J41" s="24" t="s">
        <v>71</v>
      </c>
    </row>
    <row r="42" spans="1:10">
      <c r="A42" s="36"/>
      <c r="B42" s="37">
        <v>0.5</v>
      </c>
      <c r="C42" s="38">
        <v>21.53</v>
      </c>
      <c r="D42" s="39">
        <v>335</v>
      </c>
      <c r="E42" s="38">
        <f t="shared" ref="E42:E47" si="2">H42*9.55/G42*0.85</f>
        <v>0.0559627647783251</v>
      </c>
      <c r="F42" s="38">
        <v>2.6</v>
      </c>
      <c r="G42" s="39">
        <v>8120</v>
      </c>
      <c r="H42" s="38">
        <v>55.98</v>
      </c>
      <c r="I42" s="38">
        <v>5.9845</v>
      </c>
      <c r="J42" s="85" t="s">
        <v>39</v>
      </c>
    </row>
    <row r="43" spans="1:10">
      <c r="A43" s="36"/>
      <c r="B43" s="37">
        <v>0.6</v>
      </c>
      <c r="C43" s="38">
        <v>21.36</v>
      </c>
      <c r="D43" s="39">
        <v>563</v>
      </c>
      <c r="E43" s="38">
        <f t="shared" si="2"/>
        <v>0.083981049382716</v>
      </c>
      <c r="F43" s="38">
        <v>5.1</v>
      </c>
      <c r="G43" s="39">
        <v>10530</v>
      </c>
      <c r="H43" s="38">
        <v>108.94</v>
      </c>
      <c r="I43" s="38">
        <v>5.1682</v>
      </c>
      <c r="J43" s="86"/>
    </row>
    <row r="44" spans="1:10">
      <c r="A44" s="36"/>
      <c r="B44" s="37">
        <v>0.7</v>
      </c>
      <c r="C44" s="38">
        <v>21.25</v>
      </c>
      <c r="D44" s="39">
        <v>745</v>
      </c>
      <c r="E44" s="38">
        <f t="shared" si="2"/>
        <v>0.11741725</v>
      </c>
      <c r="F44" s="38">
        <v>8.1</v>
      </c>
      <c r="G44" s="39">
        <v>11900</v>
      </c>
      <c r="H44" s="38">
        <v>172.13</v>
      </c>
      <c r="I44" s="38">
        <v>4.3282</v>
      </c>
      <c r="J44" s="86"/>
    </row>
    <row r="45" spans="1:10">
      <c r="A45" s="36"/>
      <c r="B45" s="37">
        <v>0.8</v>
      </c>
      <c r="C45" s="38">
        <v>21.11</v>
      </c>
      <c r="D45" s="39">
        <v>982</v>
      </c>
      <c r="E45" s="38">
        <f t="shared" si="2"/>
        <v>0.147245437037037</v>
      </c>
      <c r="F45" s="38">
        <v>11.6</v>
      </c>
      <c r="G45" s="39">
        <v>13500</v>
      </c>
      <c r="H45" s="38">
        <v>244.88</v>
      </c>
      <c r="I45" s="38">
        <v>4.0102</v>
      </c>
      <c r="J45" s="86"/>
    </row>
    <row r="46" spans="1:10">
      <c r="A46" s="36"/>
      <c r="B46" s="37">
        <v>0.9</v>
      </c>
      <c r="C46" s="38">
        <v>21.03</v>
      </c>
      <c r="D46" s="39">
        <v>1190</v>
      </c>
      <c r="E46" s="38">
        <f t="shared" si="2"/>
        <v>0.188132726190476</v>
      </c>
      <c r="F46" s="38">
        <v>16.2</v>
      </c>
      <c r="G46" s="39">
        <v>14700</v>
      </c>
      <c r="H46" s="38">
        <v>340.69</v>
      </c>
      <c r="I46" s="38">
        <v>3.493</v>
      </c>
      <c r="J46" s="86"/>
    </row>
    <row r="47" spans="1:10">
      <c r="A47" s="36"/>
      <c r="B47" s="37">
        <v>1</v>
      </c>
      <c r="C47" s="38">
        <v>20.85</v>
      </c>
      <c r="D47" s="39">
        <v>2460</v>
      </c>
      <c r="E47" s="38">
        <f t="shared" si="2"/>
        <v>0.39288988237905</v>
      </c>
      <c r="F47" s="38">
        <v>52.3</v>
      </c>
      <c r="G47" s="39">
        <v>22530</v>
      </c>
      <c r="H47" s="38">
        <v>1090.46</v>
      </c>
      <c r="I47" s="38">
        <v>2.2559</v>
      </c>
      <c r="J47" s="86"/>
    </row>
    <row r="48" spans="1:10">
      <c r="A48" s="13" t="s">
        <v>15</v>
      </c>
      <c r="B48" s="34" t="s">
        <v>50</v>
      </c>
      <c r="C48" s="13" t="s">
        <v>51</v>
      </c>
      <c r="D48" s="13" t="s">
        <v>19</v>
      </c>
      <c r="E48" s="13" t="s">
        <v>52</v>
      </c>
      <c r="F48" s="13" t="s">
        <v>53</v>
      </c>
      <c r="G48" s="13" t="s">
        <v>54</v>
      </c>
      <c r="H48" s="13" t="s">
        <v>55</v>
      </c>
      <c r="I48" s="13" t="s">
        <v>20</v>
      </c>
      <c r="J48" s="34" t="s">
        <v>56</v>
      </c>
    </row>
    <row r="49" ht="19.5" spans="1:10">
      <c r="A49" s="16" t="s">
        <v>57</v>
      </c>
      <c r="B49" s="19" t="s">
        <v>58</v>
      </c>
      <c r="C49" s="16" t="s">
        <v>59</v>
      </c>
      <c r="D49" s="16" t="s">
        <v>60</v>
      </c>
      <c r="E49" s="16" t="s">
        <v>61</v>
      </c>
      <c r="F49" s="16" t="s">
        <v>62</v>
      </c>
      <c r="G49" s="16" t="s">
        <v>63</v>
      </c>
      <c r="H49" s="16" t="s">
        <v>64</v>
      </c>
      <c r="I49" s="16" t="s">
        <v>29</v>
      </c>
      <c r="J49" s="19" t="s">
        <v>65</v>
      </c>
    </row>
    <row r="50" spans="1:10">
      <c r="A50" s="35" t="s">
        <v>141</v>
      </c>
      <c r="B50" s="24" t="s">
        <v>67</v>
      </c>
      <c r="C50" s="21" t="s">
        <v>68</v>
      </c>
      <c r="D50" s="21" t="s">
        <v>37</v>
      </c>
      <c r="E50" s="21" t="s">
        <v>69</v>
      </c>
      <c r="F50" s="21" t="s">
        <v>36</v>
      </c>
      <c r="G50" s="21" t="s">
        <v>70</v>
      </c>
      <c r="H50" s="21" t="s">
        <v>35</v>
      </c>
      <c r="I50" s="21" t="s">
        <v>38</v>
      </c>
      <c r="J50" s="24" t="s">
        <v>71</v>
      </c>
    </row>
    <row r="51" spans="1:10">
      <c r="A51" s="36"/>
      <c r="B51" s="37">
        <v>0.5</v>
      </c>
      <c r="C51" s="38">
        <v>21.58</v>
      </c>
      <c r="D51" s="39">
        <v>355</v>
      </c>
      <c r="E51" s="38">
        <f t="shared" ref="E51:E56" si="3">H51*9.55/G51*0.85</f>
        <v>0.060738</v>
      </c>
      <c r="F51" s="38">
        <v>2.8</v>
      </c>
      <c r="G51" s="39">
        <v>8075</v>
      </c>
      <c r="H51" s="38">
        <v>60.42</v>
      </c>
      <c r="I51" s="38">
        <v>5.8751</v>
      </c>
      <c r="J51" s="85" t="s">
        <v>39</v>
      </c>
    </row>
    <row r="52" spans="1:10">
      <c r="A52" s="36"/>
      <c r="B52" s="37">
        <v>0.6</v>
      </c>
      <c r="C52" s="38">
        <v>21.38</v>
      </c>
      <c r="D52" s="39">
        <v>567</v>
      </c>
      <c r="E52" s="38">
        <f t="shared" si="3"/>
        <v>0.0952888027452974</v>
      </c>
      <c r="F52" s="38">
        <v>5.4</v>
      </c>
      <c r="G52" s="39">
        <v>9835</v>
      </c>
      <c r="H52" s="38">
        <v>115.45</v>
      </c>
      <c r="I52" s="38">
        <v>4.9111</v>
      </c>
      <c r="J52" s="86"/>
    </row>
    <row r="53" spans="1:10">
      <c r="A53" s="36"/>
      <c r="B53" s="37">
        <v>0.7</v>
      </c>
      <c r="C53" s="38">
        <v>21.3</v>
      </c>
      <c r="D53" s="39">
        <v>762</v>
      </c>
      <c r="E53" s="38">
        <f t="shared" si="3"/>
        <v>0.127134375</v>
      </c>
      <c r="F53" s="38">
        <v>8.5</v>
      </c>
      <c r="G53" s="39">
        <v>11560</v>
      </c>
      <c r="H53" s="38">
        <v>181.05</v>
      </c>
      <c r="I53" s="38">
        <v>4.2088</v>
      </c>
      <c r="J53" s="86"/>
    </row>
    <row r="54" spans="1:10">
      <c r="A54" s="36"/>
      <c r="B54" s="37">
        <v>0.8</v>
      </c>
      <c r="C54" s="38">
        <v>21.15</v>
      </c>
      <c r="D54" s="39">
        <v>993</v>
      </c>
      <c r="E54" s="38">
        <f t="shared" si="3"/>
        <v>0.159866476917058</v>
      </c>
      <c r="F54" s="38">
        <v>11.9</v>
      </c>
      <c r="G54" s="39">
        <v>12780</v>
      </c>
      <c r="H54" s="38">
        <v>251.69</v>
      </c>
      <c r="I54" s="38">
        <v>3.9454</v>
      </c>
      <c r="J54" s="86"/>
    </row>
    <row r="55" spans="1:10">
      <c r="A55" s="36"/>
      <c r="B55" s="37">
        <v>0.9</v>
      </c>
      <c r="C55" s="38">
        <v>21.01</v>
      </c>
      <c r="D55" s="39">
        <v>1210</v>
      </c>
      <c r="E55" s="38">
        <f t="shared" si="3"/>
        <v>0.197981851398601</v>
      </c>
      <c r="F55" s="38">
        <v>16.6</v>
      </c>
      <c r="G55" s="39">
        <v>14300</v>
      </c>
      <c r="H55" s="38">
        <v>348.77</v>
      </c>
      <c r="I55" s="38">
        <v>3.4694</v>
      </c>
      <c r="J55" s="86"/>
    </row>
    <row r="56" spans="1:10">
      <c r="A56" s="36"/>
      <c r="B56" s="37">
        <v>1</v>
      </c>
      <c r="C56" s="38">
        <v>20.91</v>
      </c>
      <c r="D56" s="39">
        <v>2490</v>
      </c>
      <c r="E56" s="38">
        <f t="shared" si="3"/>
        <v>0.431536414338067</v>
      </c>
      <c r="F56" s="38">
        <v>55.5</v>
      </c>
      <c r="G56" s="39">
        <v>21830</v>
      </c>
      <c r="H56" s="38">
        <v>1160.51</v>
      </c>
      <c r="I56" s="38">
        <v>2.1456</v>
      </c>
      <c r="J56" s="86"/>
    </row>
    <row r="57" spans="1:10">
      <c r="A57" s="13" t="s">
        <v>15</v>
      </c>
      <c r="B57" s="34" t="s">
        <v>50</v>
      </c>
      <c r="C57" s="13" t="s">
        <v>51</v>
      </c>
      <c r="D57" s="13" t="s">
        <v>19</v>
      </c>
      <c r="E57" s="13" t="s">
        <v>52</v>
      </c>
      <c r="F57" s="13" t="s">
        <v>53</v>
      </c>
      <c r="G57" s="13" t="s">
        <v>54</v>
      </c>
      <c r="H57" s="13" t="s">
        <v>55</v>
      </c>
      <c r="I57" s="13" t="s">
        <v>20</v>
      </c>
      <c r="J57" s="34" t="s">
        <v>56</v>
      </c>
    </row>
    <row r="58" ht="19.5" spans="1:10">
      <c r="A58" s="16" t="s">
        <v>57</v>
      </c>
      <c r="B58" s="19" t="s">
        <v>58</v>
      </c>
      <c r="C58" s="16" t="s">
        <v>59</v>
      </c>
      <c r="D58" s="16" t="s">
        <v>60</v>
      </c>
      <c r="E58" s="16" t="s">
        <v>61</v>
      </c>
      <c r="F58" s="16" t="s">
        <v>62</v>
      </c>
      <c r="G58" s="16" t="s">
        <v>63</v>
      </c>
      <c r="H58" s="16" t="s">
        <v>64</v>
      </c>
      <c r="I58" s="16" t="s">
        <v>29</v>
      </c>
      <c r="J58" s="19" t="s">
        <v>65</v>
      </c>
    </row>
    <row r="59" spans="1:10">
      <c r="A59" s="35" t="s">
        <v>142</v>
      </c>
      <c r="B59" s="24" t="s">
        <v>67</v>
      </c>
      <c r="C59" s="21" t="s">
        <v>68</v>
      </c>
      <c r="D59" s="21" t="s">
        <v>37</v>
      </c>
      <c r="E59" s="21" t="s">
        <v>69</v>
      </c>
      <c r="F59" s="21" t="s">
        <v>36</v>
      </c>
      <c r="G59" s="21" t="s">
        <v>70</v>
      </c>
      <c r="H59" s="21" t="s">
        <v>35</v>
      </c>
      <c r="I59" s="21" t="s">
        <v>38</v>
      </c>
      <c r="J59" s="24" t="s">
        <v>71</v>
      </c>
    </row>
    <row r="60" spans="1:10">
      <c r="A60" s="36"/>
      <c r="B60" s="37">
        <v>0.5</v>
      </c>
      <c r="C60" s="38">
        <v>16.79</v>
      </c>
      <c r="D60" s="39">
        <v>330</v>
      </c>
      <c r="E60" s="38">
        <f t="shared" ref="E60:E65" si="4">H60*9.55/G60*0.85</f>
        <v>0.0537134575123153</v>
      </c>
      <c r="F60" s="38">
        <v>3.2</v>
      </c>
      <c r="G60" s="39">
        <v>8120</v>
      </c>
      <c r="H60" s="38">
        <v>53.73</v>
      </c>
      <c r="I60" s="38">
        <v>6.142</v>
      </c>
      <c r="J60" s="85" t="s">
        <v>39</v>
      </c>
    </row>
    <row r="61" spans="1:10">
      <c r="A61" s="36"/>
      <c r="B61" s="37">
        <v>0.6</v>
      </c>
      <c r="C61" s="38">
        <v>16.62</v>
      </c>
      <c r="D61" s="39">
        <v>562</v>
      </c>
      <c r="E61" s="38">
        <f t="shared" si="4"/>
        <v>0.0666838735741445</v>
      </c>
      <c r="F61" s="38">
        <v>5.2</v>
      </c>
      <c r="G61" s="39">
        <v>10520</v>
      </c>
      <c r="H61" s="38">
        <v>86.42</v>
      </c>
      <c r="I61" s="38">
        <v>6.5028</v>
      </c>
      <c r="J61" s="86"/>
    </row>
    <row r="62" spans="1:10">
      <c r="A62" s="36"/>
      <c r="B62" s="37">
        <v>0.7</v>
      </c>
      <c r="C62" s="38">
        <v>16.43</v>
      </c>
      <c r="D62" s="39">
        <v>772</v>
      </c>
      <c r="E62" s="38">
        <f t="shared" si="4"/>
        <v>0.116696310267857</v>
      </c>
      <c r="F62" s="38">
        <v>9.8</v>
      </c>
      <c r="G62" s="39">
        <v>11200</v>
      </c>
      <c r="H62" s="38">
        <v>161.01</v>
      </c>
      <c r="I62" s="38">
        <v>4.7946</v>
      </c>
      <c r="J62" s="86"/>
    </row>
    <row r="63" spans="1:10">
      <c r="A63" s="36"/>
      <c r="B63" s="37">
        <v>0.8</v>
      </c>
      <c r="C63" s="38">
        <v>16.23</v>
      </c>
      <c r="D63" s="39">
        <v>925</v>
      </c>
      <c r="E63" s="38">
        <f t="shared" si="4"/>
        <v>0.143269245247148</v>
      </c>
      <c r="F63" s="38">
        <v>14.3</v>
      </c>
      <c r="G63" s="39">
        <v>13150</v>
      </c>
      <c r="H63" s="38">
        <v>232.09</v>
      </c>
      <c r="I63" s="38">
        <v>3.9855</v>
      </c>
      <c r="J63" s="86"/>
    </row>
    <row r="64" spans="1:10">
      <c r="A64" s="36"/>
      <c r="B64" s="37">
        <v>0.9</v>
      </c>
      <c r="C64" s="38">
        <v>16.11</v>
      </c>
      <c r="D64" s="39">
        <v>1150</v>
      </c>
      <c r="E64" s="38">
        <f t="shared" si="4"/>
        <v>0.176478382352941</v>
      </c>
      <c r="F64" s="38">
        <v>19.5</v>
      </c>
      <c r="G64" s="39">
        <v>14450</v>
      </c>
      <c r="H64" s="38">
        <v>314.15</v>
      </c>
      <c r="I64" s="38">
        <v>3.6607</v>
      </c>
      <c r="J64" s="86"/>
    </row>
    <row r="65" spans="1:10">
      <c r="A65" s="36"/>
      <c r="B65" s="37">
        <v>1</v>
      </c>
      <c r="C65" s="38">
        <v>16.03</v>
      </c>
      <c r="D65" s="39">
        <v>2160</v>
      </c>
      <c r="E65" s="38">
        <f t="shared" si="4"/>
        <v>0.287461972444654</v>
      </c>
      <c r="F65" s="38">
        <v>46.9</v>
      </c>
      <c r="G65" s="39">
        <v>21230</v>
      </c>
      <c r="H65" s="38">
        <v>751.81</v>
      </c>
      <c r="I65" s="38">
        <v>2.8731</v>
      </c>
      <c r="J65" s="86"/>
    </row>
    <row r="66" spans="1:10">
      <c r="A66" s="13" t="s">
        <v>15</v>
      </c>
      <c r="B66" s="34" t="s">
        <v>50</v>
      </c>
      <c r="C66" s="13" t="s">
        <v>51</v>
      </c>
      <c r="D66" s="13" t="s">
        <v>19</v>
      </c>
      <c r="E66" s="13" t="s">
        <v>52</v>
      </c>
      <c r="F66" s="13" t="s">
        <v>53</v>
      </c>
      <c r="G66" s="13" t="s">
        <v>54</v>
      </c>
      <c r="H66" s="13" t="s">
        <v>55</v>
      </c>
      <c r="I66" s="13" t="s">
        <v>20</v>
      </c>
      <c r="J66" s="34" t="s">
        <v>56</v>
      </c>
    </row>
    <row r="67" ht="19.5" spans="1:10">
      <c r="A67" s="16" t="s">
        <v>57</v>
      </c>
      <c r="B67" s="19" t="s">
        <v>58</v>
      </c>
      <c r="C67" s="16" t="s">
        <v>59</v>
      </c>
      <c r="D67" s="16" t="s">
        <v>60</v>
      </c>
      <c r="E67" s="16" t="s">
        <v>61</v>
      </c>
      <c r="F67" s="16" t="s">
        <v>62</v>
      </c>
      <c r="G67" s="16" t="s">
        <v>63</v>
      </c>
      <c r="H67" s="16" t="s">
        <v>64</v>
      </c>
      <c r="I67" s="16" t="s">
        <v>29</v>
      </c>
      <c r="J67" s="19" t="s">
        <v>65</v>
      </c>
    </row>
    <row r="68" spans="1:10">
      <c r="A68" s="39" t="s">
        <v>143</v>
      </c>
      <c r="B68" s="24" t="s">
        <v>67</v>
      </c>
      <c r="C68" s="21" t="s">
        <v>68</v>
      </c>
      <c r="D68" s="21" t="s">
        <v>37</v>
      </c>
      <c r="E68" s="21" t="s">
        <v>69</v>
      </c>
      <c r="F68" s="21" t="s">
        <v>36</v>
      </c>
      <c r="G68" s="21" t="s">
        <v>70</v>
      </c>
      <c r="H68" s="21" t="s">
        <v>35</v>
      </c>
      <c r="I68" s="21" t="s">
        <v>38</v>
      </c>
      <c r="J68" s="24" t="s">
        <v>71</v>
      </c>
    </row>
    <row r="69" spans="1:10">
      <c r="A69" s="39"/>
      <c r="B69" s="37">
        <v>0.5</v>
      </c>
      <c r="C69" s="38">
        <v>16.78</v>
      </c>
      <c r="D69" s="39">
        <v>341</v>
      </c>
      <c r="E69" s="38">
        <f t="shared" ref="E69:E74" si="5">H69*9.55/G69*0.85</f>
        <v>0.0574569944168734</v>
      </c>
      <c r="F69" s="38">
        <v>3.4</v>
      </c>
      <c r="G69" s="39">
        <v>8060</v>
      </c>
      <c r="H69" s="38">
        <v>57.05</v>
      </c>
      <c r="I69" s="38">
        <v>5.977</v>
      </c>
      <c r="J69" s="106" t="s">
        <v>39</v>
      </c>
    </row>
    <row r="70" spans="1:10">
      <c r="A70" s="39"/>
      <c r="B70" s="37">
        <v>0.6</v>
      </c>
      <c r="C70" s="38">
        <v>16.66</v>
      </c>
      <c r="D70" s="39">
        <v>573</v>
      </c>
      <c r="E70" s="38">
        <f t="shared" si="5"/>
        <v>0.0878222070015221</v>
      </c>
      <c r="F70" s="38">
        <v>6.4</v>
      </c>
      <c r="G70" s="39">
        <v>9855</v>
      </c>
      <c r="H70" s="38">
        <v>106.62</v>
      </c>
      <c r="I70" s="38">
        <v>5.374</v>
      </c>
      <c r="J70" s="106"/>
    </row>
    <row r="71" spans="1:10">
      <c r="A71" s="39"/>
      <c r="B71" s="37">
        <v>0.7</v>
      </c>
      <c r="C71" s="38">
        <v>16.45</v>
      </c>
      <c r="D71" s="39">
        <v>785</v>
      </c>
      <c r="E71" s="38">
        <f t="shared" si="5"/>
        <v>0.117961337907376</v>
      </c>
      <c r="F71" s="38">
        <v>10.3</v>
      </c>
      <c r="G71" s="39">
        <v>11660</v>
      </c>
      <c r="H71" s="38">
        <v>169.44</v>
      </c>
      <c r="I71" s="38">
        <v>4.633</v>
      </c>
      <c r="J71" s="106"/>
    </row>
    <row r="72" spans="1:10">
      <c r="A72" s="39"/>
      <c r="B72" s="37">
        <v>0.8</v>
      </c>
      <c r="C72" s="38">
        <v>16.25</v>
      </c>
      <c r="D72" s="39">
        <v>945</v>
      </c>
      <c r="E72" s="38">
        <f t="shared" si="5"/>
        <v>0.156032879377432</v>
      </c>
      <c r="F72" s="38">
        <v>15.2</v>
      </c>
      <c r="G72" s="39">
        <v>12850</v>
      </c>
      <c r="H72" s="38">
        <v>247</v>
      </c>
      <c r="I72" s="38">
        <v>3.8259</v>
      </c>
      <c r="J72" s="106"/>
    </row>
    <row r="73" spans="1:10">
      <c r="A73" s="39"/>
      <c r="B73" s="37">
        <v>0.9</v>
      </c>
      <c r="C73" s="38">
        <v>16.16</v>
      </c>
      <c r="D73" s="39">
        <v>1170</v>
      </c>
      <c r="E73" s="38">
        <f t="shared" si="5"/>
        <v>0.193958574460559</v>
      </c>
      <c r="F73" s="38">
        <v>20.9</v>
      </c>
      <c r="G73" s="39">
        <v>14135</v>
      </c>
      <c r="H73" s="38">
        <v>337.74</v>
      </c>
      <c r="I73" s="38">
        <v>3.4642</v>
      </c>
      <c r="J73" s="106"/>
    </row>
    <row r="74" spans="1:10">
      <c r="A74" s="39"/>
      <c r="B74" s="37">
        <v>1</v>
      </c>
      <c r="C74" s="38">
        <v>16.04</v>
      </c>
      <c r="D74" s="39">
        <v>2220</v>
      </c>
      <c r="E74" s="38">
        <f t="shared" si="5"/>
        <v>0.319032735555023</v>
      </c>
      <c r="F74" s="38">
        <v>51.1</v>
      </c>
      <c r="G74" s="39">
        <v>20855</v>
      </c>
      <c r="H74" s="38">
        <v>819.64</v>
      </c>
      <c r="I74" s="38">
        <v>2.7085</v>
      </c>
      <c r="J74" s="106"/>
    </row>
    <row r="75" s="1" customFormat="1" ht="24" customHeight="1" spans="1:10">
      <c r="A75" s="12" t="s">
        <v>82</v>
      </c>
      <c r="B75" s="12"/>
      <c r="C75" s="12"/>
      <c r="D75" s="12"/>
      <c r="E75" s="12"/>
      <c r="F75" s="12"/>
      <c r="G75" s="12"/>
      <c r="H75" s="12"/>
      <c r="I75" s="12"/>
      <c r="J75" s="12"/>
    </row>
    <row r="76" ht="228" customHeight="1" spans="1:10">
      <c r="A76" s="46" t="str">
        <f>_xlfn.DISPIMG("ID_8DD693158D094C6BAA9DAEDD621950FB",1)</f>
        <v>=DISPIMG("ID_8DD693158D094C6BAA9DAEDD621950FB",1)</v>
      </c>
      <c r="B76" s="46"/>
      <c r="C76" s="46"/>
      <c r="D76" s="46"/>
      <c r="E76" s="46"/>
      <c r="F76" s="46"/>
      <c r="G76" s="46"/>
      <c r="H76" s="46"/>
      <c r="I76" s="46"/>
      <c r="J76" s="47"/>
    </row>
  </sheetData>
  <mergeCells count="41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A18:J18"/>
    <mergeCell ref="A75:J75"/>
    <mergeCell ref="A76:J76"/>
    <mergeCell ref="A11:A17"/>
    <mergeCell ref="A21:A28"/>
    <mergeCell ref="A31:A38"/>
    <mergeCell ref="A41:A47"/>
    <mergeCell ref="A50:A56"/>
    <mergeCell ref="A59:A65"/>
    <mergeCell ref="A68:A74"/>
    <mergeCell ref="J22:J28"/>
    <mergeCell ref="J32:J38"/>
    <mergeCell ref="J42:J47"/>
    <mergeCell ref="J51:J56"/>
    <mergeCell ref="J60:J65"/>
    <mergeCell ref="J69:J74"/>
    <mergeCell ref="A2:D7"/>
  </mergeCells>
  <pageMargins left="0.75" right="0.75" top="1" bottom="1" header="0.5" footer="0.5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3"/>
  <sheetViews>
    <sheetView zoomScale="130" zoomScaleNormal="130" topLeftCell="A32" workbookViewId="0">
      <selection activeCell="A52" sqref="$A52:$XFD52"/>
    </sheetView>
  </sheetViews>
  <sheetFormatPr defaultColWidth="9" defaultRowHeight="13.5"/>
  <sheetData>
    <row r="1" s="1" customFormat="1" ht="54" customHeight="1" spans="1:11">
      <c r="A1" s="2" t="s">
        <v>144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6"/>
    </row>
    <row r="2" s="1" customFormat="1" ht="34" customHeight="1" spans="1:11">
      <c r="A2" s="7" t="str">
        <f>_xlfn.DISPIMG("ID_0C77631A070647C8A75372DBD354F55B",1)</f>
        <v>=DISPIMG("ID_0C77631A070647C8A75372DBD354F55B",1)</v>
      </c>
      <c r="B2" s="8"/>
      <c r="C2" s="8"/>
      <c r="D2" s="8"/>
      <c r="E2" s="9" t="s">
        <v>2</v>
      </c>
      <c r="F2" s="10"/>
      <c r="G2" s="10"/>
      <c r="H2" s="10" t="s">
        <v>145</v>
      </c>
      <c r="I2" s="10"/>
      <c r="J2" s="10"/>
      <c r="K2" s="11"/>
    </row>
    <row r="3" s="1" customFormat="1" ht="34" customHeight="1" spans="1:11">
      <c r="A3" s="8"/>
      <c r="B3" s="8"/>
      <c r="C3" s="8"/>
      <c r="D3" s="8"/>
      <c r="E3" s="9" t="s">
        <v>4</v>
      </c>
      <c r="F3" s="10"/>
      <c r="G3" s="10"/>
      <c r="H3" s="10" t="s">
        <v>100</v>
      </c>
      <c r="I3" s="10"/>
      <c r="J3" s="10"/>
      <c r="K3" s="11"/>
    </row>
    <row r="4" s="1" customFormat="1" ht="34" customHeight="1" spans="1:11">
      <c r="A4" s="8"/>
      <c r="B4" s="8"/>
      <c r="C4" s="8"/>
      <c r="D4" s="8"/>
      <c r="E4" s="9" t="s">
        <v>6</v>
      </c>
      <c r="F4" s="10"/>
      <c r="G4" s="10"/>
      <c r="H4" s="10" t="s">
        <v>7</v>
      </c>
      <c r="I4" s="10"/>
      <c r="J4" s="10"/>
      <c r="K4" s="11"/>
    </row>
    <row r="5" s="1" customFormat="1" ht="34" customHeight="1" spans="1:11">
      <c r="A5" s="8"/>
      <c r="B5" s="8"/>
      <c r="C5" s="8"/>
      <c r="D5" s="8"/>
      <c r="E5" s="9" t="s">
        <v>8</v>
      </c>
      <c r="F5" s="10"/>
      <c r="G5" s="10"/>
      <c r="H5" s="10" t="s">
        <v>91</v>
      </c>
      <c r="I5" s="10"/>
      <c r="J5" s="10"/>
      <c r="K5" s="11"/>
    </row>
    <row r="6" s="1" customFormat="1" ht="34" customHeight="1" spans="1:11">
      <c r="A6" s="8"/>
      <c r="B6" s="8"/>
      <c r="C6" s="8"/>
      <c r="D6" s="8"/>
      <c r="E6" s="9" t="s">
        <v>10</v>
      </c>
      <c r="F6" s="10"/>
      <c r="G6" s="10"/>
      <c r="H6" s="10" t="s">
        <v>146</v>
      </c>
      <c r="I6" s="10"/>
      <c r="J6" s="10"/>
      <c r="K6" s="11"/>
    </row>
    <row r="7" s="1" customFormat="1" ht="34" customHeight="1" spans="1:11">
      <c r="A7" s="8"/>
      <c r="B7" s="8"/>
      <c r="C7" s="8"/>
      <c r="D7" s="8"/>
      <c r="E7" s="9" t="s">
        <v>12</v>
      </c>
      <c r="F7" s="10"/>
      <c r="G7" s="10"/>
      <c r="H7" s="10" t="s">
        <v>13</v>
      </c>
      <c r="I7" s="10"/>
      <c r="J7" s="10"/>
      <c r="K7" s="11"/>
    </row>
    <row r="8" s="1" customFormat="1" ht="24" customHeight="1" spans="1:11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</row>
    <row r="9" spans="1:11">
      <c r="A9" s="13" t="s">
        <v>15</v>
      </c>
      <c r="B9" s="13" t="s">
        <v>16</v>
      </c>
      <c r="C9" s="13" t="s">
        <v>17</v>
      </c>
      <c r="D9" s="13" t="s">
        <v>18</v>
      </c>
      <c r="E9" s="13" t="s">
        <v>19</v>
      </c>
      <c r="F9" s="13" t="s">
        <v>20</v>
      </c>
      <c r="G9" s="14" t="s">
        <v>21</v>
      </c>
      <c r="H9" s="15"/>
      <c r="I9" s="13" t="s">
        <v>22</v>
      </c>
      <c r="J9" s="13" t="s">
        <v>23</v>
      </c>
    </row>
    <row r="10" ht="19.5" spans="1:11">
      <c r="A10" s="16" t="s">
        <v>24</v>
      </c>
      <c r="B10" s="16" t="s">
        <v>25</v>
      </c>
      <c r="C10" s="16" t="s">
        <v>26</v>
      </c>
      <c r="D10" s="16" t="s">
        <v>27</v>
      </c>
      <c r="E10" s="16" t="s">
        <v>28</v>
      </c>
      <c r="F10" s="16" t="s">
        <v>29</v>
      </c>
      <c r="G10" s="17" t="s">
        <v>30</v>
      </c>
      <c r="H10" s="18"/>
      <c r="I10" s="16" t="s">
        <v>31</v>
      </c>
      <c r="J10" s="19" t="s">
        <v>32</v>
      </c>
    </row>
    <row r="11" spans="1:11">
      <c r="A11" s="20" t="s">
        <v>147</v>
      </c>
      <c r="B11" s="21" t="s">
        <v>34</v>
      </c>
      <c r="C11" s="21" t="s">
        <v>35</v>
      </c>
      <c r="D11" s="21" t="s">
        <v>36</v>
      </c>
      <c r="E11" s="21" t="s">
        <v>37</v>
      </c>
      <c r="F11" s="21" t="s">
        <v>38</v>
      </c>
      <c r="G11" s="22" t="s">
        <v>39</v>
      </c>
      <c r="H11" s="23"/>
      <c r="I11" s="21" t="s">
        <v>40</v>
      </c>
      <c r="J11" s="24" t="s">
        <v>36</v>
      </c>
    </row>
    <row r="12" spans="1:11">
      <c r="A12" s="25"/>
      <c r="B12" s="26">
        <v>900</v>
      </c>
      <c r="C12" s="49">
        <v>910</v>
      </c>
      <c r="D12" s="49">
        <v>41</v>
      </c>
      <c r="E12" s="26">
        <v>2450</v>
      </c>
      <c r="F12" s="49">
        <v>2.7</v>
      </c>
      <c r="G12" s="27">
        <v>8045</v>
      </c>
      <c r="H12" s="28"/>
      <c r="I12" s="26">
        <v>6</v>
      </c>
      <c r="J12" s="29">
        <v>80</v>
      </c>
    </row>
    <row r="13" spans="1:11">
      <c r="A13" s="25"/>
      <c r="B13" s="26">
        <v>1200</v>
      </c>
      <c r="C13" s="49">
        <v>906</v>
      </c>
      <c r="D13" s="49">
        <v>40.8</v>
      </c>
      <c r="E13" s="26">
        <v>2050</v>
      </c>
      <c r="F13" s="49">
        <v>2.3</v>
      </c>
      <c r="G13" s="27">
        <v>7040</v>
      </c>
      <c r="H13" s="28"/>
      <c r="I13" s="26">
        <v>6</v>
      </c>
      <c r="J13" s="29">
        <v>80</v>
      </c>
    </row>
    <row r="14" spans="1:11">
      <c r="A14" s="25"/>
      <c r="B14" s="30">
        <v>1350</v>
      </c>
      <c r="C14" s="51">
        <v>1148</v>
      </c>
      <c r="D14" s="51">
        <v>51.7</v>
      </c>
      <c r="E14" s="30">
        <v>2100</v>
      </c>
      <c r="F14" s="51">
        <v>1.8</v>
      </c>
      <c r="G14" s="31">
        <v>7035</v>
      </c>
      <c r="H14" s="32"/>
      <c r="I14" s="30">
        <v>6</v>
      </c>
      <c r="J14" s="33">
        <v>100</v>
      </c>
    </row>
    <row r="15" s="1" customFormat="1" ht="24" customHeight="1" spans="1:11">
      <c r="A15" s="12" t="s">
        <v>49</v>
      </c>
      <c r="B15" s="12"/>
      <c r="C15" s="12"/>
      <c r="D15" s="12"/>
      <c r="E15" s="12"/>
      <c r="F15" s="12"/>
      <c r="G15" s="12"/>
      <c r="H15" s="12"/>
      <c r="I15" s="12"/>
      <c r="J15" s="12"/>
    </row>
    <row r="16" spans="1:11">
      <c r="A16" s="13" t="s">
        <v>15</v>
      </c>
      <c r="B16" s="34" t="s">
        <v>50</v>
      </c>
      <c r="C16" s="13" t="s">
        <v>51</v>
      </c>
      <c r="D16" s="13" t="s">
        <v>19</v>
      </c>
      <c r="E16" s="13" t="s">
        <v>52</v>
      </c>
      <c r="F16" s="13" t="s">
        <v>53</v>
      </c>
      <c r="G16" s="13" t="s">
        <v>54</v>
      </c>
      <c r="H16" s="13" t="s">
        <v>55</v>
      </c>
      <c r="I16" s="13" t="s">
        <v>20</v>
      </c>
      <c r="J16" s="34" t="s">
        <v>56</v>
      </c>
    </row>
    <row r="17" ht="19.5" spans="1:10">
      <c r="A17" s="16" t="s">
        <v>57</v>
      </c>
      <c r="B17" s="19" t="s">
        <v>58</v>
      </c>
      <c r="C17" s="16" t="s">
        <v>59</v>
      </c>
      <c r="D17" s="16" t="s">
        <v>60</v>
      </c>
      <c r="E17" s="16" t="s">
        <v>61</v>
      </c>
      <c r="F17" s="16" t="s">
        <v>62</v>
      </c>
      <c r="G17" s="16" t="s">
        <v>63</v>
      </c>
      <c r="H17" s="16" t="s">
        <v>64</v>
      </c>
      <c r="I17" s="16" t="s">
        <v>29</v>
      </c>
      <c r="J17" s="19" t="s">
        <v>65</v>
      </c>
    </row>
    <row r="18" spans="1:10">
      <c r="A18" s="35" t="s">
        <v>148</v>
      </c>
      <c r="B18" s="24" t="s">
        <v>67</v>
      </c>
      <c r="C18" s="21" t="s">
        <v>68</v>
      </c>
      <c r="D18" s="21" t="s">
        <v>37</v>
      </c>
      <c r="E18" s="21" t="s">
        <v>69</v>
      </c>
      <c r="F18" s="21" t="s">
        <v>36</v>
      </c>
      <c r="G18" s="21" t="s">
        <v>70</v>
      </c>
      <c r="H18" s="21" t="s">
        <v>35</v>
      </c>
      <c r="I18" s="21" t="s">
        <v>38</v>
      </c>
      <c r="J18" s="24" t="s">
        <v>71</v>
      </c>
    </row>
    <row r="19" spans="1:10">
      <c r="A19" s="36"/>
      <c r="B19" s="99">
        <v>0.3</v>
      </c>
      <c r="C19" s="38">
        <v>24.16</v>
      </c>
      <c r="D19" s="39">
        <v>451.76</v>
      </c>
      <c r="E19" s="38" t="s">
        <v>39</v>
      </c>
      <c r="F19" s="38">
        <v>2.68</v>
      </c>
      <c r="G19" s="39">
        <v>10341</v>
      </c>
      <c r="H19" s="38">
        <v>64.7</v>
      </c>
      <c r="I19" s="38">
        <v>7</v>
      </c>
      <c r="J19" s="85" t="s">
        <v>39</v>
      </c>
    </row>
    <row r="20" spans="1:10">
      <c r="A20" s="36"/>
      <c r="B20" s="100">
        <v>0.35</v>
      </c>
      <c r="C20" s="38">
        <v>24.14</v>
      </c>
      <c r="D20" s="39">
        <v>524.6</v>
      </c>
      <c r="E20" s="38" t="s">
        <v>39</v>
      </c>
      <c r="F20" s="38">
        <v>3.44</v>
      </c>
      <c r="G20" s="39">
        <v>11213</v>
      </c>
      <c r="H20" s="38">
        <v>83</v>
      </c>
      <c r="I20" s="38">
        <v>6.3</v>
      </c>
      <c r="J20" s="86"/>
    </row>
    <row r="21" spans="1:10">
      <c r="A21" s="36"/>
      <c r="B21" s="100">
        <v>0.4</v>
      </c>
      <c r="C21" s="38">
        <v>24.13</v>
      </c>
      <c r="D21" s="39">
        <v>607.59</v>
      </c>
      <c r="E21" s="38" t="s">
        <v>39</v>
      </c>
      <c r="F21" s="38">
        <v>4.38</v>
      </c>
      <c r="G21" s="39">
        <v>11925</v>
      </c>
      <c r="H21" s="38">
        <v>105.7</v>
      </c>
      <c r="I21" s="38">
        <v>5.7</v>
      </c>
      <c r="J21" s="86"/>
    </row>
    <row r="22" spans="1:10">
      <c r="A22" s="36"/>
      <c r="B22" s="100">
        <v>0.45</v>
      </c>
      <c r="C22" s="38">
        <v>24.11</v>
      </c>
      <c r="D22" s="39">
        <v>677.53</v>
      </c>
      <c r="E22" s="38" t="s">
        <v>39</v>
      </c>
      <c r="F22" s="38">
        <v>5.18</v>
      </c>
      <c r="G22" s="39">
        <v>12672</v>
      </c>
      <c r="H22" s="38">
        <v>124.9</v>
      </c>
      <c r="I22" s="38">
        <v>5.4</v>
      </c>
      <c r="J22" s="86"/>
    </row>
    <row r="23" spans="1:10">
      <c r="A23" s="36"/>
      <c r="B23" s="100">
        <v>0.5</v>
      </c>
      <c r="C23" s="38">
        <v>24.09</v>
      </c>
      <c r="D23" s="39">
        <v>866.03</v>
      </c>
      <c r="E23" s="38" t="s">
        <v>39</v>
      </c>
      <c r="F23" s="38">
        <v>6.78</v>
      </c>
      <c r="G23" s="39">
        <v>13367</v>
      </c>
      <c r="H23" s="38">
        <v>163.3</v>
      </c>
      <c r="I23" s="38">
        <v>5.3</v>
      </c>
      <c r="J23" s="86"/>
    </row>
    <row r="24" spans="1:10">
      <c r="A24" s="36"/>
      <c r="B24" s="100">
        <v>0.55</v>
      </c>
      <c r="C24" s="38">
        <v>24.07</v>
      </c>
      <c r="D24" s="39">
        <v>938.22</v>
      </c>
      <c r="E24" s="38" t="s">
        <v>39</v>
      </c>
      <c r="F24" s="38">
        <v>8.36</v>
      </c>
      <c r="G24" s="39">
        <v>14085</v>
      </c>
      <c r="H24" s="38">
        <v>201.2</v>
      </c>
      <c r="I24" s="38">
        <v>4.7</v>
      </c>
      <c r="J24" s="86"/>
    </row>
    <row r="25" spans="1:10">
      <c r="A25" s="36"/>
      <c r="B25" s="100">
        <v>0.6</v>
      </c>
      <c r="C25" s="38">
        <v>24.05</v>
      </c>
      <c r="D25" s="39">
        <v>1022.11</v>
      </c>
      <c r="E25" s="38" t="s">
        <v>39</v>
      </c>
      <c r="F25" s="38">
        <v>11.28</v>
      </c>
      <c r="G25" s="39">
        <v>14716</v>
      </c>
      <c r="H25" s="38">
        <v>271.3</v>
      </c>
      <c r="I25" s="38">
        <v>3.8</v>
      </c>
      <c r="J25" s="86"/>
    </row>
    <row r="26" spans="1:10">
      <c r="A26" s="36"/>
      <c r="B26" s="100">
        <v>0.65</v>
      </c>
      <c r="C26" s="38">
        <v>24.02</v>
      </c>
      <c r="D26" s="39">
        <v>1123.07</v>
      </c>
      <c r="E26" s="38" t="s">
        <v>39</v>
      </c>
      <c r="F26" s="38">
        <v>14.32</v>
      </c>
      <c r="G26" s="39">
        <v>15539</v>
      </c>
      <c r="H26" s="38">
        <v>344</v>
      </c>
      <c r="I26" s="38">
        <v>3.3</v>
      </c>
      <c r="J26" s="86"/>
    </row>
    <row r="27" spans="1:10">
      <c r="A27" s="36"/>
      <c r="B27" s="100">
        <v>0.7</v>
      </c>
      <c r="C27" s="38">
        <v>23.98</v>
      </c>
      <c r="D27" s="39">
        <v>1339.05</v>
      </c>
      <c r="E27" s="38" t="s">
        <v>39</v>
      </c>
      <c r="F27" s="38">
        <v>17.38</v>
      </c>
      <c r="G27" s="39">
        <v>16448</v>
      </c>
      <c r="H27" s="38">
        <v>416.8</v>
      </c>
      <c r="I27" s="38">
        <v>3.2</v>
      </c>
      <c r="J27" s="86"/>
    </row>
    <row r="28" spans="1:10">
      <c r="A28" s="36"/>
      <c r="B28" s="100">
        <v>0.75</v>
      </c>
      <c r="C28" s="38">
        <v>23.92</v>
      </c>
      <c r="D28" s="39">
        <v>1487.2</v>
      </c>
      <c r="E28" s="38" t="s">
        <v>39</v>
      </c>
      <c r="F28" s="38">
        <v>20.59</v>
      </c>
      <c r="G28" s="39">
        <v>17423</v>
      </c>
      <c r="H28" s="38">
        <v>492.5</v>
      </c>
      <c r="I28" s="38">
        <v>3</v>
      </c>
      <c r="J28" s="86"/>
    </row>
    <row r="29" spans="1:10">
      <c r="A29" s="36"/>
      <c r="B29" s="100">
        <v>0.8</v>
      </c>
      <c r="C29" s="38">
        <v>23.87</v>
      </c>
      <c r="D29" s="39">
        <v>1633.93</v>
      </c>
      <c r="E29" s="38" t="s">
        <v>39</v>
      </c>
      <c r="F29" s="38">
        <v>26.78</v>
      </c>
      <c r="G29" s="39">
        <v>18251</v>
      </c>
      <c r="H29" s="38">
        <v>639.2</v>
      </c>
      <c r="I29" s="38">
        <v>2.6</v>
      </c>
      <c r="J29" s="86"/>
    </row>
    <row r="30" spans="1:10">
      <c r="A30" s="36"/>
      <c r="B30" s="100">
        <v>0.85</v>
      </c>
      <c r="C30" s="38">
        <v>23.81</v>
      </c>
      <c r="D30" s="39">
        <v>1758.04</v>
      </c>
      <c r="E30" s="38" t="s">
        <v>39</v>
      </c>
      <c r="F30" s="38">
        <v>29.49</v>
      </c>
      <c r="G30" s="39">
        <v>19071</v>
      </c>
      <c r="H30" s="38">
        <v>702.2</v>
      </c>
      <c r="I30" s="38">
        <v>2.5</v>
      </c>
      <c r="J30" s="86"/>
    </row>
    <row r="31" spans="1:10">
      <c r="A31" s="36"/>
      <c r="B31" s="100">
        <v>0.9</v>
      </c>
      <c r="C31" s="38">
        <v>23.75</v>
      </c>
      <c r="D31" s="39">
        <v>1992.6</v>
      </c>
      <c r="E31" s="38" t="s">
        <v>39</v>
      </c>
      <c r="F31" s="38">
        <v>36.08</v>
      </c>
      <c r="G31" s="39">
        <v>19829</v>
      </c>
      <c r="H31" s="38">
        <v>856.9</v>
      </c>
      <c r="I31" s="38">
        <v>2.3</v>
      </c>
      <c r="J31" s="86"/>
    </row>
    <row r="32" spans="1:10">
      <c r="A32" s="36"/>
      <c r="B32" s="100">
        <v>0.95</v>
      </c>
      <c r="C32" s="38">
        <v>23.67</v>
      </c>
      <c r="D32" s="39">
        <v>2185.5</v>
      </c>
      <c r="E32" s="38" t="s">
        <v>39</v>
      </c>
      <c r="F32" s="38">
        <v>39.72</v>
      </c>
      <c r="G32" s="39">
        <v>20591</v>
      </c>
      <c r="H32" s="38">
        <v>940.2</v>
      </c>
      <c r="I32" s="38">
        <v>2.3</v>
      </c>
      <c r="J32" s="86"/>
    </row>
    <row r="33" spans="1:10">
      <c r="A33" s="36"/>
      <c r="B33" s="100">
        <v>1</v>
      </c>
      <c r="C33" s="38">
        <v>23.59</v>
      </c>
      <c r="D33" s="39">
        <v>2349.89</v>
      </c>
      <c r="E33" s="38" t="s">
        <v>39</v>
      </c>
      <c r="F33" s="38">
        <v>43.58</v>
      </c>
      <c r="G33" s="39">
        <v>21259</v>
      </c>
      <c r="H33" s="38">
        <v>1028.1</v>
      </c>
      <c r="I33" s="38">
        <v>2.3</v>
      </c>
      <c r="J33" s="86"/>
    </row>
    <row r="34" spans="1:10">
      <c r="A34" s="13" t="s">
        <v>15</v>
      </c>
      <c r="B34" s="34" t="s">
        <v>50</v>
      </c>
      <c r="C34" s="13" t="s">
        <v>51</v>
      </c>
      <c r="D34" s="13" t="s">
        <v>19</v>
      </c>
      <c r="E34" s="13" t="s">
        <v>52</v>
      </c>
      <c r="F34" s="13" t="s">
        <v>53</v>
      </c>
      <c r="G34" s="13" t="s">
        <v>54</v>
      </c>
      <c r="H34" s="13" t="s">
        <v>55</v>
      </c>
      <c r="I34" s="13" t="s">
        <v>20</v>
      </c>
      <c r="J34" s="34" t="s">
        <v>56</v>
      </c>
    </row>
    <row r="35" ht="19.5" spans="1:10">
      <c r="A35" s="16" t="s">
        <v>57</v>
      </c>
      <c r="B35" s="19" t="s">
        <v>58</v>
      </c>
      <c r="C35" s="16" t="s">
        <v>59</v>
      </c>
      <c r="D35" s="16" t="s">
        <v>60</v>
      </c>
      <c r="E35" s="16" t="s">
        <v>61</v>
      </c>
      <c r="F35" s="16" t="s">
        <v>62</v>
      </c>
      <c r="G35" s="16" t="s">
        <v>63</v>
      </c>
      <c r="H35" s="16" t="s">
        <v>64</v>
      </c>
      <c r="I35" s="16" t="s">
        <v>29</v>
      </c>
      <c r="J35" s="19" t="s">
        <v>65</v>
      </c>
    </row>
    <row r="36" spans="1:10">
      <c r="A36" s="35" t="s">
        <v>149</v>
      </c>
      <c r="B36" s="24" t="s">
        <v>67</v>
      </c>
      <c r="C36" s="21" t="s">
        <v>68</v>
      </c>
      <c r="D36" s="21" t="s">
        <v>37</v>
      </c>
      <c r="E36" s="21" t="s">
        <v>69</v>
      </c>
      <c r="F36" s="21" t="s">
        <v>36</v>
      </c>
      <c r="G36" s="21" t="s">
        <v>70</v>
      </c>
      <c r="H36" s="21" t="s">
        <v>35</v>
      </c>
      <c r="I36" s="21" t="s">
        <v>38</v>
      </c>
      <c r="J36" s="24" t="s">
        <v>71</v>
      </c>
    </row>
    <row r="37" spans="1:10">
      <c r="A37" s="36"/>
      <c r="B37" s="37">
        <v>0.3</v>
      </c>
      <c r="C37" s="38">
        <v>20.94</v>
      </c>
      <c r="D37" s="39">
        <v>500.29</v>
      </c>
      <c r="E37" s="38" t="s">
        <v>39</v>
      </c>
      <c r="F37" s="38">
        <v>4.99</v>
      </c>
      <c r="G37" s="39">
        <v>8409</v>
      </c>
      <c r="H37" s="38">
        <v>104.5</v>
      </c>
      <c r="I37" s="38">
        <v>4.8</v>
      </c>
      <c r="J37" s="85" t="s">
        <v>39</v>
      </c>
    </row>
    <row r="38" spans="1:10">
      <c r="A38" s="36"/>
      <c r="B38" s="37">
        <v>0.35</v>
      </c>
      <c r="C38" s="38">
        <v>20.87</v>
      </c>
      <c r="D38" s="39">
        <v>500.29</v>
      </c>
      <c r="E38" s="38" t="s">
        <v>39</v>
      </c>
      <c r="F38" s="38">
        <v>6.41</v>
      </c>
      <c r="G38" s="39">
        <v>9111</v>
      </c>
      <c r="H38" s="38">
        <v>133.8</v>
      </c>
      <c r="I38" s="38">
        <v>4.6</v>
      </c>
      <c r="J38" s="86"/>
    </row>
    <row r="39" spans="1:10">
      <c r="A39" s="36"/>
      <c r="B39" s="37">
        <v>0.4</v>
      </c>
      <c r="C39" s="38">
        <v>20.79</v>
      </c>
      <c r="D39" s="39">
        <v>500.29</v>
      </c>
      <c r="E39" s="38" t="s">
        <v>39</v>
      </c>
      <c r="F39" s="38">
        <v>8.04</v>
      </c>
      <c r="G39" s="39">
        <v>9862</v>
      </c>
      <c r="H39" s="38">
        <v>167.2</v>
      </c>
      <c r="I39" s="38">
        <v>4.4</v>
      </c>
      <c r="J39" s="86"/>
    </row>
    <row r="40" spans="1:10">
      <c r="A40" s="36"/>
      <c r="B40" s="37">
        <v>0.45</v>
      </c>
      <c r="C40" s="38">
        <v>20.72</v>
      </c>
      <c r="D40" s="39">
        <v>500.29</v>
      </c>
      <c r="E40" s="38" t="s">
        <v>39</v>
      </c>
      <c r="F40" s="38">
        <v>10.15</v>
      </c>
      <c r="G40" s="39">
        <v>10602</v>
      </c>
      <c r="H40" s="38">
        <v>210.3</v>
      </c>
      <c r="I40" s="38">
        <v>4.3</v>
      </c>
      <c r="J40" s="86"/>
    </row>
    <row r="41" spans="1:10">
      <c r="A41" s="36"/>
      <c r="B41" s="37">
        <v>0.5</v>
      </c>
      <c r="C41" s="38">
        <v>20.65</v>
      </c>
      <c r="D41" s="39">
        <v>500.29</v>
      </c>
      <c r="E41" s="38" t="s">
        <v>39</v>
      </c>
      <c r="F41" s="38">
        <v>12.54</v>
      </c>
      <c r="G41" s="39">
        <v>11474</v>
      </c>
      <c r="H41" s="38">
        <v>259</v>
      </c>
      <c r="I41" s="38">
        <v>4</v>
      </c>
      <c r="J41" s="86"/>
    </row>
    <row r="42" spans="1:10">
      <c r="A42" s="36"/>
      <c r="B42" s="37">
        <v>0.55</v>
      </c>
      <c r="C42" s="38">
        <v>20.56</v>
      </c>
      <c r="D42" s="39">
        <v>500.29</v>
      </c>
      <c r="E42" s="38" t="s">
        <v>39</v>
      </c>
      <c r="F42" s="38">
        <v>15.49</v>
      </c>
      <c r="G42" s="39">
        <v>12337</v>
      </c>
      <c r="H42" s="38">
        <v>318.5</v>
      </c>
      <c r="I42" s="38">
        <v>3.8</v>
      </c>
      <c r="J42" s="86"/>
    </row>
    <row r="43" spans="1:10">
      <c r="A43" s="36"/>
      <c r="B43" s="37">
        <v>0.6</v>
      </c>
      <c r="C43" s="38">
        <v>20.55</v>
      </c>
      <c r="D43" s="39">
        <v>500.29</v>
      </c>
      <c r="E43" s="38" t="s">
        <v>39</v>
      </c>
      <c r="F43" s="38">
        <v>18.69</v>
      </c>
      <c r="G43" s="39">
        <v>13126</v>
      </c>
      <c r="H43" s="38">
        <v>382.2</v>
      </c>
      <c r="I43" s="38">
        <v>3.6</v>
      </c>
      <c r="J43" s="86"/>
    </row>
    <row r="44" spans="1:10">
      <c r="A44" s="36"/>
      <c r="B44" s="37">
        <v>0.65</v>
      </c>
      <c r="C44" s="38">
        <v>20.33</v>
      </c>
      <c r="D44" s="39">
        <v>500.29</v>
      </c>
      <c r="E44" s="38" t="s">
        <v>39</v>
      </c>
      <c r="F44" s="38">
        <v>22.63</v>
      </c>
      <c r="G44" s="39">
        <v>13896</v>
      </c>
      <c r="H44" s="38">
        <v>460.1</v>
      </c>
      <c r="I44" s="38">
        <v>3.5</v>
      </c>
      <c r="J44" s="86"/>
    </row>
    <row r="45" spans="1:10">
      <c r="A45" s="36"/>
      <c r="B45" s="37">
        <v>0.7</v>
      </c>
      <c r="C45" s="38">
        <v>20.21</v>
      </c>
      <c r="D45" s="39">
        <v>500.29</v>
      </c>
      <c r="E45" s="38" t="s">
        <v>39</v>
      </c>
      <c r="F45" s="38">
        <v>26.75</v>
      </c>
      <c r="G45" s="39">
        <v>14699</v>
      </c>
      <c r="H45" s="38">
        <v>540.6</v>
      </c>
      <c r="I45" s="38">
        <v>3.3</v>
      </c>
      <c r="J45" s="86"/>
    </row>
    <row r="46" spans="1:10">
      <c r="A46" s="36"/>
      <c r="B46" s="37">
        <v>0.75</v>
      </c>
      <c r="C46" s="38">
        <v>20.07</v>
      </c>
      <c r="D46" s="39">
        <v>500.29</v>
      </c>
      <c r="E46" s="38" t="s">
        <v>39</v>
      </c>
      <c r="F46" s="38">
        <v>31.29</v>
      </c>
      <c r="G46" s="39">
        <v>15395</v>
      </c>
      <c r="H46" s="38">
        <v>628</v>
      </c>
      <c r="I46" s="38">
        <v>3.2</v>
      </c>
      <c r="J46" s="86"/>
    </row>
    <row r="47" spans="1:10">
      <c r="A47" s="36"/>
      <c r="B47" s="37">
        <v>0.8</v>
      </c>
      <c r="C47" s="38">
        <v>19.94</v>
      </c>
      <c r="D47" s="39">
        <v>500.29</v>
      </c>
      <c r="E47" s="38" t="s">
        <v>39</v>
      </c>
      <c r="F47" s="38">
        <v>35.85</v>
      </c>
      <c r="G47" s="39">
        <v>16000</v>
      </c>
      <c r="H47" s="38">
        <v>714.8</v>
      </c>
      <c r="I47" s="38">
        <v>3</v>
      </c>
      <c r="J47" s="86"/>
    </row>
    <row r="48" spans="1:10">
      <c r="A48" s="36"/>
      <c r="B48" s="37">
        <v>0.85</v>
      </c>
      <c r="C48" s="38">
        <v>19.81</v>
      </c>
      <c r="D48" s="39">
        <v>500.29</v>
      </c>
      <c r="E48" s="38" t="s">
        <v>39</v>
      </c>
      <c r="F48" s="38">
        <v>40.54</v>
      </c>
      <c r="G48" s="39">
        <v>16640</v>
      </c>
      <c r="H48" s="38">
        <v>803.1</v>
      </c>
      <c r="I48" s="38">
        <v>2.8</v>
      </c>
      <c r="J48" s="86"/>
    </row>
    <row r="49" spans="1:10">
      <c r="A49" s="36"/>
      <c r="B49" s="37">
        <v>0.9</v>
      </c>
      <c r="C49" s="38">
        <v>19.66</v>
      </c>
      <c r="D49" s="39">
        <v>500.29</v>
      </c>
      <c r="E49" s="38" t="s">
        <v>39</v>
      </c>
      <c r="F49" s="38">
        <v>45.77</v>
      </c>
      <c r="G49" s="39">
        <v>17113</v>
      </c>
      <c r="H49" s="38">
        <v>899.8</v>
      </c>
      <c r="I49" s="38">
        <v>2.7</v>
      </c>
      <c r="J49" s="86"/>
    </row>
    <row r="50" spans="1:10">
      <c r="A50" s="36"/>
      <c r="B50" s="37">
        <v>0.95</v>
      </c>
      <c r="C50" s="38">
        <v>19.48</v>
      </c>
      <c r="D50" s="39">
        <v>500.29</v>
      </c>
      <c r="E50" s="38" t="s">
        <v>39</v>
      </c>
      <c r="F50" s="38">
        <v>51.66</v>
      </c>
      <c r="G50" s="39">
        <v>17420</v>
      </c>
      <c r="H50" s="38">
        <v>1006.3</v>
      </c>
      <c r="I50" s="38">
        <v>2.6</v>
      </c>
      <c r="J50" s="86"/>
    </row>
    <row r="51" spans="1:10">
      <c r="A51" s="36"/>
      <c r="B51" s="44">
        <v>1</v>
      </c>
      <c r="C51" s="45">
        <v>19.34</v>
      </c>
      <c r="D51" s="35">
        <v>500.29</v>
      </c>
      <c r="E51" s="45" t="s">
        <v>39</v>
      </c>
      <c r="F51" s="45">
        <v>56.36</v>
      </c>
      <c r="G51" s="35">
        <v>17785</v>
      </c>
      <c r="H51" s="45">
        <v>1090</v>
      </c>
      <c r="I51" s="45">
        <v>2.5</v>
      </c>
      <c r="J51" s="86"/>
    </row>
    <row r="52" s="1" customFormat="1" ht="24" customHeight="1" spans="1:10">
      <c r="A52" s="12" t="s">
        <v>82</v>
      </c>
      <c r="B52" s="12"/>
      <c r="C52" s="12"/>
      <c r="D52" s="12"/>
      <c r="E52" s="12"/>
      <c r="F52" s="12"/>
      <c r="G52" s="12"/>
      <c r="H52" s="12"/>
      <c r="I52" s="12"/>
      <c r="J52" s="12"/>
    </row>
    <row r="53" ht="228" customHeight="1" spans="1:10">
      <c r="A53" s="46" t="str">
        <f>_xlfn.DISPIMG("ID_E2F75CEAE96046A9AFA1F77240D0247F",1)</f>
        <v>=DISPIMG("ID_E2F75CEAE96046A9AFA1F77240D0247F",1)</v>
      </c>
      <c r="B53" s="46"/>
      <c r="C53" s="46"/>
      <c r="D53" s="46"/>
      <c r="E53" s="46"/>
      <c r="F53" s="46"/>
      <c r="G53" s="46"/>
      <c r="H53" s="46"/>
      <c r="I53" s="46"/>
      <c r="J53" s="47"/>
    </row>
  </sheetData>
  <mergeCells count="30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G14:H14"/>
    <mergeCell ref="A15:J15"/>
    <mergeCell ref="A52:J52"/>
    <mergeCell ref="A53:J53"/>
    <mergeCell ref="A11:A14"/>
    <mergeCell ref="A18:A33"/>
    <mergeCell ref="A36:A51"/>
    <mergeCell ref="J19:J33"/>
    <mergeCell ref="J37:J51"/>
    <mergeCell ref="A2:D7"/>
  </mergeCells>
  <pageMargins left="0.75" right="0.75" top="1" bottom="1" header="0.5" footer="0.5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7"/>
  <sheetViews>
    <sheetView topLeftCell="A27" workbookViewId="0">
      <selection activeCell="A46" sqref="$A46:$XFD46"/>
    </sheetView>
  </sheetViews>
  <sheetFormatPr defaultColWidth="9" defaultRowHeight="13.5"/>
  <sheetData>
    <row r="1" s="1" customFormat="1" ht="54" customHeight="1" spans="1:11">
      <c r="A1" s="2" t="s">
        <v>150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6"/>
    </row>
    <row r="2" s="1" customFormat="1" ht="34" customHeight="1" spans="1:11">
      <c r="A2" s="7" t="str">
        <f>_xlfn.DISPIMG("ID_B3CEE8A087734088B65ABD38FF36B502",1)</f>
        <v>=DISPIMG("ID_B3CEE8A087734088B65ABD38FF36B502",1)</v>
      </c>
      <c r="B2" s="8"/>
      <c r="C2" s="8"/>
      <c r="D2" s="8"/>
      <c r="E2" s="9" t="s">
        <v>2</v>
      </c>
      <c r="F2" s="10"/>
      <c r="G2" s="10"/>
      <c r="H2" s="10" t="s">
        <v>151</v>
      </c>
      <c r="I2" s="10"/>
      <c r="J2" s="10"/>
      <c r="K2" s="11"/>
    </row>
    <row r="3" s="1" customFormat="1" ht="34" customHeight="1" spans="1:11">
      <c r="A3" s="8"/>
      <c r="B3" s="8"/>
      <c r="C3" s="8"/>
      <c r="D3" s="8"/>
      <c r="E3" s="9" t="s">
        <v>4</v>
      </c>
      <c r="F3" s="10"/>
      <c r="G3" s="10"/>
      <c r="H3" s="10" t="s">
        <v>100</v>
      </c>
      <c r="I3" s="10"/>
      <c r="J3" s="10"/>
      <c r="K3" s="11"/>
    </row>
    <row r="4" s="1" customFormat="1" ht="34" customHeight="1" spans="1:11">
      <c r="A4" s="8"/>
      <c r="B4" s="8"/>
      <c r="C4" s="8"/>
      <c r="D4" s="8"/>
      <c r="E4" s="9" t="s">
        <v>6</v>
      </c>
      <c r="F4" s="10"/>
      <c r="G4" s="10"/>
      <c r="H4" s="10" t="s">
        <v>7</v>
      </c>
      <c r="I4" s="10"/>
      <c r="J4" s="10"/>
      <c r="K4" s="11"/>
    </row>
    <row r="5" s="1" customFormat="1" ht="34" customHeight="1" spans="1:11">
      <c r="A5" s="8"/>
      <c r="B5" s="8"/>
      <c r="C5" s="8"/>
      <c r="D5" s="8"/>
      <c r="E5" s="9" t="s">
        <v>8</v>
      </c>
      <c r="F5" s="10"/>
      <c r="G5" s="10"/>
      <c r="H5" s="10" t="s">
        <v>91</v>
      </c>
      <c r="I5" s="10"/>
      <c r="J5" s="10"/>
      <c r="K5" s="11"/>
    </row>
    <row r="6" s="1" customFormat="1" ht="34" customHeight="1" spans="1:11">
      <c r="A6" s="8"/>
      <c r="B6" s="8"/>
      <c r="C6" s="8"/>
      <c r="D6" s="8"/>
      <c r="E6" s="9" t="s">
        <v>10</v>
      </c>
      <c r="F6" s="10"/>
      <c r="G6" s="10"/>
      <c r="H6" s="10" t="s">
        <v>152</v>
      </c>
      <c r="I6" s="10"/>
      <c r="J6" s="10"/>
      <c r="K6" s="11"/>
    </row>
    <row r="7" s="1" customFormat="1" ht="34" customHeight="1" spans="1:11">
      <c r="A7" s="8"/>
      <c r="B7" s="8"/>
      <c r="C7" s="8"/>
      <c r="D7" s="8"/>
      <c r="E7" s="9" t="s">
        <v>12</v>
      </c>
      <c r="F7" s="10"/>
      <c r="G7" s="10"/>
      <c r="H7" s="10" t="s">
        <v>13</v>
      </c>
      <c r="I7" s="10"/>
      <c r="J7" s="10"/>
      <c r="K7" s="11"/>
    </row>
    <row r="8" s="1" customFormat="1" ht="24" customHeight="1" spans="1:11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</row>
    <row r="9" spans="1:11">
      <c r="A9" s="13" t="s">
        <v>15</v>
      </c>
      <c r="B9" s="13" t="s">
        <v>16</v>
      </c>
      <c r="C9" s="13" t="s">
        <v>17</v>
      </c>
      <c r="D9" s="13" t="s">
        <v>18</v>
      </c>
      <c r="E9" s="13" t="s">
        <v>19</v>
      </c>
      <c r="F9" s="13" t="s">
        <v>20</v>
      </c>
      <c r="G9" s="14" t="s">
        <v>21</v>
      </c>
      <c r="H9" s="15"/>
      <c r="I9" s="13" t="s">
        <v>22</v>
      </c>
      <c r="J9" s="13" t="s">
        <v>23</v>
      </c>
    </row>
    <row r="10" ht="19.5" spans="1:11">
      <c r="A10" s="16" t="s">
        <v>24</v>
      </c>
      <c r="B10" s="16" t="s">
        <v>25</v>
      </c>
      <c r="C10" s="16" t="s">
        <v>26</v>
      </c>
      <c r="D10" s="16" t="s">
        <v>27</v>
      </c>
      <c r="E10" s="16" t="s">
        <v>28</v>
      </c>
      <c r="F10" s="16" t="s">
        <v>29</v>
      </c>
      <c r="G10" s="17" t="s">
        <v>30</v>
      </c>
      <c r="H10" s="18"/>
      <c r="I10" s="16" t="s">
        <v>31</v>
      </c>
      <c r="J10" s="19" t="s">
        <v>32</v>
      </c>
    </row>
    <row r="11" spans="1:11">
      <c r="A11" s="90" t="s">
        <v>153</v>
      </c>
      <c r="B11" s="21" t="s">
        <v>34</v>
      </c>
      <c r="C11" s="21" t="s">
        <v>35</v>
      </c>
      <c r="D11" s="21" t="s">
        <v>36</v>
      </c>
      <c r="E11" s="21" t="s">
        <v>37</v>
      </c>
      <c r="F11" s="21" t="s">
        <v>38</v>
      </c>
      <c r="G11" s="22" t="s">
        <v>39</v>
      </c>
      <c r="H11" s="23"/>
      <c r="I11" s="21" t="s">
        <v>40</v>
      </c>
      <c r="J11" s="24" t="s">
        <v>36</v>
      </c>
    </row>
    <row r="12" spans="1:11">
      <c r="A12" s="91"/>
      <c r="B12" s="26">
        <v>920</v>
      </c>
      <c r="C12" s="49">
        <v>791.35</v>
      </c>
      <c r="D12" s="49">
        <v>32.3</v>
      </c>
      <c r="E12" s="26">
        <v>2465</v>
      </c>
      <c r="F12" s="49">
        <v>3.11</v>
      </c>
      <c r="G12" s="27" t="s">
        <v>154</v>
      </c>
      <c r="H12" s="28"/>
      <c r="I12" s="26">
        <v>6</v>
      </c>
      <c r="J12" s="29" t="s">
        <v>155</v>
      </c>
    </row>
    <row r="13" spans="1:11">
      <c r="A13" s="91"/>
      <c r="B13" s="26">
        <v>920</v>
      </c>
      <c r="C13" s="49">
        <v>1239.7</v>
      </c>
      <c r="D13" s="49">
        <v>50.6</v>
      </c>
      <c r="E13" s="26">
        <v>2930</v>
      </c>
      <c r="F13" s="49">
        <v>2.36</v>
      </c>
      <c r="G13" s="27" t="s">
        <v>156</v>
      </c>
      <c r="H13" s="28"/>
      <c r="I13" s="26">
        <v>6</v>
      </c>
      <c r="J13" s="29" t="s">
        <v>155</v>
      </c>
    </row>
    <row r="14" spans="1:11">
      <c r="A14" s="91"/>
      <c r="B14" s="30">
        <v>1160</v>
      </c>
      <c r="C14" s="51">
        <v>1325.45</v>
      </c>
      <c r="D14" s="51">
        <v>54.1</v>
      </c>
      <c r="E14" s="30">
        <v>3150</v>
      </c>
      <c r="F14" s="51">
        <v>2.38</v>
      </c>
      <c r="G14" s="31" t="s">
        <v>154</v>
      </c>
      <c r="H14" s="32"/>
      <c r="I14" s="30">
        <v>6</v>
      </c>
      <c r="J14" s="33" t="s">
        <v>155</v>
      </c>
    </row>
    <row r="15" s="1" customFormat="1" ht="24" customHeight="1" spans="1:11">
      <c r="A15" s="12" t="s">
        <v>49</v>
      </c>
      <c r="B15" s="12"/>
      <c r="C15" s="12"/>
      <c r="D15" s="12"/>
      <c r="E15" s="12"/>
      <c r="F15" s="12"/>
      <c r="G15" s="12"/>
      <c r="H15" s="12"/>
      <c r="I15" s="12"/>
      <c r="J15" s="12"/>
    </row>
    <row r="16" spans="1:11">
      <c r="A16" s="13" t="s">
        <v>15</v>
      </c>
      <c r="B16" s="34" t="s">
        <v>50</v>
      </c>
      <c r="C16" s="13" t="s">
        <v>51</v>
      </c>
      <c r="D16" s="13" t="s">
        <v>19</v>
      </c>
      <c r="E16" s="13" t="s">
        <v>52</v>
      </c>
      <c r="F16" s="13" t="s">
        <v>53</v>
      </c>
      <c r="G16" s="13" t="s">
        <v>54</v>
      </c>
      <c r="H16" s="13" t="s">
        <v>55</v>
      </c>
      <c r="I16" s="13" t="s">
        <v>20</v>
      </c>
      <c r="J16" s="34" t="s">
        <v>56</v>
      </c>
    </row>
    <row r="17" ht="19.5" spans="1:10">
      <c r="A17" s="16" t="s">
        <v>57</v>
      </c>
      <c r="B17" s="19" t="s">
        <v>58</v>
      </c>
      <c r="C17" s="16" t="s">
        <v>59</v>
      </c>
      <c r="D17" s="16" t="s">
        <v>60</v>
      </c>
      <c r="E17" s="16" t="s">
        <v>61</v>
      </c>
      <c r="F17" s="16" t="s">
        <v>62</v>
      </c>
      <c r="G17" s="16" t="s">
        <v>63</v>
      </c>
      <c r="H17" s="16" t="s">
        <v>64</v>
      </c>
      <c r="I17" s="16" t="s">
        <v>29</v>
      </c>
      <c r="J17" s="19" t="s">
        <v>65</v>
      </c>
    </row>
    <row r="18" spans="1:10">
      <c r="A18" s="92" t="s">
        <v>157</v>
      </c>
      <c r="B18" s="24" t="s">
        <v>67</v>
      </c>
      <c r="C18" s="21" t="s">
        <v>68</v>
      </c>
      <c r="D18" s="21" t="s">
        <v>37</v>
      </c>
      <c r="E18" s="21" t="s">
        <v>69</v>
      </c>
      <c r="F18" s="21" t="s">
        <v>36</v>
      </c>
      <c r="G18" s="21" t="s">
        <v>70</v>
      </c>
      <c r="H18" s="21" t="s">
        <v>35</v>
      </c>
      <c r="I18" s="21" t="s">
        <v>38</v>
      </c>
      <c r="J18" s="24" t="s">
        <v>71</v>
      </c>
    </row>
    <row r="19" spans="1:10">
      <c r="A19" s="93"/>
      <c r="B19" s="37">
        <v>0.4</v>
      </c>
      <c r="C19" s="38">
        <v>24.5</v>
      </c>
      <c r="D19" s="39">
        <v>600</v>
      </c>
      <c r="E19" s="38">
        <f t="shared" ref="E19:E25" si="0">H19*9.55/G19*0.85</f>
        <v>0.105786569148936</v>
      </c>
      <c r="F19" s="38">
        <v>5</v>
      </c>
      <c r="G19" s="39">
        <v>9400</v>
      </c>
      <c r="H19" s="38">
        <v>122.5</v>
      </c>
      <c r="I19" s="38">
        <v>4.9</v>
      </c>
      <c r="J19" s="94" t="s">
        <v>39</v>
      </c>
    </row>
    <row r="20" spans="1:10">
      <c r="A20" s="93"/>
      <c r="B20" s="37">
        <v>0.5</v>
      </c>
      <c r="C20" s="38">
        <v>24.5</v>
      </c>
      <c r="D20" s="39">
        <v>695</v>
      </c>
      <c r="E20" s="38">
        <f t="shared" si="0"/>
        <v>0.128187251184834</v>
      </c>
      <c r="F20" s="38">
        <v>6.8</v>
      </c>
      <c r="G20" s="39">
        <v>10550</v>
      </c>
      <c r="H20" s="38">
        <v>166.6</v>
      </c>
      <c r="I20" s="38">
        <v>4.17</v>
      </c>
      <c r="J20" s="95"/>
    </row>
    <row r="21" spans="1:10">
      <c r="A21" s="93"/>
      <c r="B21" s="37">
        <v>0.6</v>
      </c>
      <c r="C21" s="38">
        <v>24.5</v>
      </c>
      <c r="D21" s="39">
        <v>1010</v>
      </c>
      <c r="E21" s="38">
        <f t="shared" si="0"/>
        <v>0.156116424914676</v>
      </c>
      <c r="F21" s="38">
        <v>9.2</v>
      </c>
      <c r="G21" s="39">
        <v>11720</v>
      </c>
      <c r="H21" s="38">
        <v>225.4</v>
      </c>
      <c r="I21" s="38">
        <v>4.48</v>
      </c>
      <c r="J21" s="95"/>
    </row>
    <row r="22" spans="1:10">
      <c r="A22" s="93"/>
      <c r="B22" s="37">
        <v>0.7</v>
      </c>
      <c r="C22" s="38">
        <v>24.5</v>
      </c>
      <c r="D22" s="39">
        <v>1325</v>
      </c>
      <c r="E22" s="38">
        <f t="shared" si="0"/>
        <v>0.195764317673378</v>
      </c>
      <c r="F22" s="38">
        <v>13.2</v>
      </c>
      <c r="G22" s="39">
        <v>13410</v>
      </c>
      <c r="H22" s="38">
        <v>323.4</v>
      </c>
      <c r="I22" s="38">
        <v>4.1</v>
      </c>
      <c r="J22" s="95"/>
    </row>
    <row r="23" spans="1:10">
      <c r="A23" s="93"/>
      <c r="B23" s="37">
        <v>0.8</v>
      </c>
      <c r="C23" s="38">
        <v>24.5</v>
      </c>
      <c r="D23" s="39">
        <v>1510</v>
      </c>
      <c r="E23" s="38">
        <f t="shared" si="0"/>
        <v>0.244773846153846</v>
      </c>
      <c r="F23" s="38">
        <v>18.4</v>
      </c>
      <c r="G23" s="39">
        <v>14950</v>
      </c>
      <c r="H23" s="38">
        <v>450.8</v>
      </c>
      <c r="I23" s="38">
        <v>3.35</v>
      </c>
      <c r="J23" s="95"/>
    </row>
    <row r="24" spans="1:10">
      <c r="A24" s="93"/>
      <c r="B24" s="37">
        <v>0.9</v>
      </c>
      <c r="C24" s="38">
        <v>24.5</v>
      </c>
      <c r="D24" s="39">
        <v>2080</v>
      </c>
      <c r="E24" s="38">
        <f t="shared" si="0"/>
        <v>0.30419601614869</v>
      </c>
      <c r="F24" s="38">
        <v>25.1</v>
      </c>
      <c r="G24" s="39">
        <v>16410</v>
      </c>
      <c r="H24" s="38">
        <v>614.95</v>
      </c>
      <c r="I24" s="38">
        <v>3.38</v>
      </c>
      <c r="J24" s="95"/>
    </row>
    <row r="25" spans="1:10">
      <c r="A25" s="93"/>
      <c r="B25" s="37">
        <v>1</v>
      </c>
      <c r="C25" s="38">
        <v>24.5</v>
      </c>
      <c r="D25" s="39">
        <v>2465</v>
      </c>
      <c r="E25" s="38">
        <f t="shared" si="0"/>
        <v>0.362925628531073</v>
      </c>
      <c r="F25" s="38">
        <v>32.3</v>
      </c>
      <c r="G25" s="39">
        <v>17700</v>
      </c>
      <c r="H25" s="38">
        <v>791.35</v>
      </c>
      <c r="I25" s="38">
        <v>3.11</v>
      </c>
      <c r="J25" s="96"/>
    </row>
    <row r="26" spans="1:10">
      <c r="A26" s="13" t="s">
        <v>15</v>
      </c>
      <c r="B26" s="34" t="s">
        <v>50</v>
      </c>
      <c r="C26" s="13" t="s">
        <v>51</v>
      </c>
      <c r="D26" s="13" t="s">
        <v>19</v>
      </c>
      <c r="E26" s="13" t="s">
        <v>52</v>
      </c>
      <c r="F26" s="13" t="s">
        <v>53</v>
      </c>
      <c r="G26" s="13" t="s">
        <v>54</v>
      </c>
      <c r="H26" s="13" t="s">
        <v>55</v>
      </c>
      <c r="I26" s="13" t="s">
        <v>20</v>
      </c>
      <c r="J26" s="34" t="s">
        <v>56</v>
      </c>
    </row>
    <row r="27" ht="19.5" spans="1:10">
      <c r="A27" s="16" t="s">
        <v>57</v>
      </c>
      <c r="B27" s="19" t="s">
        <v>58</v>
      </c>
      <c r="C27" s="16" t="s">
        <v>59</v>
      </c>
      <c r="D27" s="16" t="s">
        <v>60</v>
      </c>
      <c r="E27" s="16" t="s">
        <v>61</v>
      </c>
      <c r="F27" s="16" t="s">
        <v>62</v>
      </c>
      <c r="G27" s="16" t="s">
        <v>63</v>
      </c>
      <c r="H27" s="16" t="s">
        <v>64</v>
      </c>
      <c r="I27" s="16" t="s">
        <v>29</v>
      </c>
      <c r="J27" s="19" t="s">
        <v>65</v>
      </c>
    </row>
    <row r="28" spans="1:10">
      <c r="A28" s="35" t="s">
        <v>158</v>
      </c>
      <c r="B28" s="24" t="s">
        <v>67</v>
      </c>
      <c r="C28" s="21" t="s">
        <v>68</v>
      </c>
      <c r="D28" s="21" t="s">
        <v>37</v>
      </c>
      <c r="E28" s="21" t="s">
        <v>69</v>
      </c>
      <c r="F28" s="21" t="s">
        <v>36</v>
      </c>
      <c r="G28" s="21" t="s">
        <v>70</v>
      </c>
      <c r="H28" s="21" t="s">
        <v>35</v>
      </c>
      <c r="I28" s="21" t="s">
        <v>38</v>
      </c>
      <c r="J28" s="24" t="s">
        <v>71</v>
      </c>
    </row>
    <row r="29" spans="1:10">
      <c r="A29" s="36"/>
      <c r="B29" s="37">
        <v>0.4</v>
      </c>
      <c r="C29" s="38">
        <v>24.5</v>
      </c>
      <c r="D29" s="39">
        <v>795</v>
      </c>
      <c r="E29" s="38">
        <f t="shared" ref="E29:E35" si="1">H29*9.55/G29*0.85</f>
        <v>0.170351614547927</v>
      </c>
      <c r="F29" s="38">
        <v>6.3</v>
      </c>
      <c r="G29" s="39">
        <v>7355</v>
      </c>
      <c r="H29" s="38">
        <v>154.35</v>
      </c>
      <c r="I29" s="38">
        <v>5.15</v>
      </c>
      <c r="J29" s="44" t="s">
        <v>39</v>
      </c>
    </row>
    <row r="30" spans="1:10">
      <c r="A30" s="36"/>
      <c r="B30" s="37">
        <v>0.5</v>
      </c>
      <c r="C30" s="38">
        <v>24.5</v>
      </c>
      <c r="D30" s="39">
        <v>1195</v>
      </c>
      <c r="E30" s="38">
        <f t="shared" si="1"/>
        <v>0.239967529880478</v>
      </c>
      <c r="F30" s="38">
        <v>10.6</v>
      </c>
      <c r="G30" s="39">
        <v>8785</v>
      </c>
      <c r="H30" s="38">
        <v>259.7</v>
      </c>
      <c r="I30" s="38">
        <v>4.6</v>
      </c>
      <c r="J30" s="97"/>
    </row>
    <row r="31" spans="1:10">
      <c r="A31" s="36"/>
      <c r="B31" s="37">
        <v>0.6</v>
      </c>
      <c r="C31" s="38">
        <v>24.5</v>
      </c>
      <c r="D31" s="39">
        <v>1570</v>
      </c>
      <c r="E31" s="38">
        <f t="shared" si="1"/>
        <v>0.348488444108761</v>
      </c>
      <c r="F31" s="38">
        <v>17.4</v>
      </c>
      <c r="G31" s="39">
        <v>9930</v>
      </c>
      <c r="H31" s="38">
        <v>426.3</v>
      </c>
      <c r="I31" s="38">
        <v>3.68</v>
      </c>
      <c r="J31" s="97"/>
    </row>
    <row r="32" spans="1:10">
      <c r="A32" s="36"/>
      <c r="B32" s="37">
        <v>0.7</v>
      </c>
      <c r="C32" s="38">
        <v>24.5</v>
      </c>
      <c r="D32" s="39">
        <v>1980</v>
      </c>
      <c r="E32" s="38">
        <f t="shared" si="1"/>
        <v>0.435047265625</v>
      </c>
      <c r="F32" s="38">
        <v>24.5</v>
      </c>
      <c r="G32" s="39">
        <v>11200</v>
      </c>
      <c r="H32" s="38">
        <v>600.25</v>
      </c>
      <c r="I32" s="38">
        <v>3.3</v>
      </c>
      <c r="J32" s="97"/>
    </row>
    <row r="33" spans="1:10">
      <c r="A33" s="36"/>
      <c r="B33" s="37">
        <v>0.8</v>
      </c>
      <c r="C33" s="38">
        <v>24.5</v>
      </c>
      <c r="D33" s="39">
        <v>2405</v>
      </c>
      <c r="E33" s="38">
        <f t="shared" si="1"/>
        <v>0.539860633250825</v>
      </c>
      <c r="F33" s="38">
        <v>32.9</v>
      </c>
      <c r="G33" s="39">
        <v>12120</v>
      </c>
      <c r="H33" s="38">
        <v>806.05</v>
      </c>
      <c r="I33" s="38">
        <v>2.98</v>
      </c>
      <c r="J33" s="97"/>
    </row>
    <row r="34" spans="1:10">
      <c r="A34" s="36"/>
      <c r="B34" s="37">
        <v>0.9</v>
      </c>
      <c r="C34" s="38">
        <v>24.5</v>
      </c>
      <c r="D34" s="39">
        <v>2720</v>
      </c>
      <c r="E34" s="38">
        <f t="shared" si="1"/>
        <v>0.645930982905983</v>
      </c>
      <c r="F34" s="38">
        <v>41.8</v>
      </c>
      <c r="G34" s="39">
        <v>12870</v>
      </c>
      <c r="H34" s="38">
        <v>1024.1</v>
      </c>
      <c r="I34" s="38">
        <v>2.66</v>
      </c>
      <c r="J34" s="97"/>
    </row>
    <row r="35" spans="1:10">
      <c r="A35" s="36"/>
      <c r="B35" s="37">
        <v>1</v>
      </c>
      <c r="C35" s="38">
        <v>24.5</v>
      </c>
      <c r="D35" s="39">
        <v>2930</v>
      </c>
      <c r="E35" s="38">
        <f t="shared" si="1"/>
        <v>0.753802602996255</v>
      </c>
      <c r="F35" s="38">
        <v>50.6</v>
      </c>
      <c r="G35" s="39">
        <v>13350</v>
      </c>
      <c r="H35" s="38">
        <v>1239.7</v>
      </c>
      <c r="I35" s="38">
        <v>2.36</v>
      </c>
      <c r="J35" s="98"/>
    </row>
    <row r="36" spans="1:10">
      <c r="A36" s="13" t="s">
        <v>15</v>
      </c>
      <c r="B36" s="34" t="s">
        <v>50</v>
      </c>
      <c r="C36" s="13" t="s">
        <v>51</v>
      </c>
      <c r="D36" s="13" t="s">
        <v>19</v>
      </c>
      <c r="E36" s="13" t="s">
        <v>52</v>
      </c>
      <c r="F36" s="13" t="s">
        <v>53</v>
      </c>
      <c r="G36" s="13" t="s">
        <v>54</v>
      </c>
      <c r="H36" s="13" t="s">
        <v>55</v>
      </c>
      <c r="I36" s="13" t="s">
        <v>20</v>
      </c>
      <c r="J36" s="34" t="s">
        <v>56</v>
      </c>
    </row>
    <row r="37" ht="19.5" spans="1:10">
      <c r="A37" s="16" t="s">
        <v>57</v>
      </c>
      <c r="B37" s="19" t="s">
        <v>58</v>
      </c>
      <c r="C37" s="16" t="s">
        <v>59</v>
      </c>
      <c r="D37" s="16" t="s">
        <v>60</v>
      </c>
      <c r="E37" s="16" t="s">
        <v>61</v>
      </c>
      <c r="F37" s="16" t="s">
        <v>62</v>
      </c>
      <c r="G37" s="16" t="s">
        <v>63</v>
      </c>
      <c r="H37" s="16" t="s">
        <v>64</v>
      </c>
      <c r="I37" s="16" t="s">
        <v>29</v>
      </c>
      <c r="J37" s="19" t="s">
        <v>65</v>
      </c>
    </row>
    <row r="38" spans="1:10">
      <c r="A38" s="39" t="s">
        <v>159</v>
      </c>
      <c r="B38" s="24" t="s">
        <v>67</v>
      </c>
      <c r="C38" s="21" t="s">
        <v>68</v>
      </c>
      <c r="D38" s="21" t="s">
        <v>37</v>
      </c>
      <c r="E38" s="21" t="s">
        <v>69</v>
      </c>
      <c r="F38" s="21" t="s">
        <v>36</v>
      </c>
      <c r="G38" s="21" t="s">
        <v>70</v>
      </c>
      <c r="H38" s="21" t="s">
        <v>35</v>
      </c>
      <c r="I38" s="21" t="s">
        <v>38</v>
      </c>
      <c r="J38" s="24" t="s">
        <v>71</v>
      </c>
    </row>
    <row r="39" spans="1:10">
      <c r="A39" s="39"/>
      <c r="B39" s="37">
        <v>0.4</v>
      </c>
      <c r="C39" s="38">
        <v>24.5</v>
      </c>
      <c r="D39" s="39">
        <v>880</v>
      </c>
      <c r="E39" s="38">
        <f t="shared" ref="E39:E45" si="2">H39*9.55/G39*0.85</f>
        <v>0.149790710072595</v>
      </c>
      <c r="F39" s="38">
        <v>8.3</v>
      </c>
      <c r="G39" s="39">
        <v>11020</v>
      </c>
      <c r="H39" s="38">
        <v>203.35</v>
      </c>
      <c r="I39" s="38">
        <v>4.33</v>
      </c>
      <c r="J39" s="44" t="s">
        <v>39</v>
      </c>
    </row>
    <row r="40" spans="1:10">
      <c r="A40" s="39"/>
      <c r="B40" s="37">
        <v>0.5</v>
      </c>
      <c r="C40" s="38">
        <v>24.5</v>
      </c>
      <c r="D40" s="39">
        <v>1150</v>
      </c>
      <c r="E40" s="38">
        <f t="shared" si="2"/>
        <v>0.18774154</v>
      </c>
      <c r="F40" s="38">
        <v>11.8</v>
      </c>
      <c r="G40" s="39">
        <v>12500</v>
      </c>
      <c r="H40" s="38">
        <v>289.1</v>
      </c>
      <c r="I40" s="38">
        <v>3.98</v>
      </c>
      <c r="J40" s="97"/>
    </row>
    <row r="41" spans="1:10">
      <c r="A41" s="39"/>
      <c r="B41" s="37">
        <v>0.6</v>
      </c>
      <c r="C41" s="38">
        <v>24.5</v>
      </c>
      <c r="D41" s="39">
        <v>1480</v>
      </c>
      <c r="E41" s="38">
        <f t="shared" si="2"/>
        <v>0.227691572438163</v>
      </c>
      <c r="F41" s="38">
        <v>16.2</v>
      </c>
      <c r="G41" s="39">
        <v>14150</v>
      </c>
      <c r="H41" s="38">
        <v>396.9</v>
      </c>
      <c r="I41" s="38">
        <v>3.73</v>
      </c>
      <c r="J41" s="97"/>
    </row>
    <row r="42" spans="1:10">
      <c r="A42" s="39"/>
      <c r="B42" s="37">
        <v>0.7</v>
      </c>
      <c r="C42" s="38">
        <v>24.5</v>
      </c>
      <c r="D42" s="39">
        <v>1950</v>
      </c>
      <c r="E42" s="38">
        <f t="shared" si="2"/>
        <v>0.295832140625</v>
      </c>
      <c r="F42" s="38">
        <v>23.8</v>
      </c>
      <c r="G42" s="39">
        <v>16000</v>
      </c>
      <c r="H42" s="38">
        <v>583.1</v>
      </c>
      <c r="I42" s="38">
        <v>3.34</v>
      </c>
      <c r="J42" s="97"/>
    </row>
    <row r="43" spans="1:10">
      <c r="A43" s="39"/>
      <c r="B43" s="37">
        <v>0.8</v>
      </c>
      <c r="C43" s="38">
        <v>24.5</v>
      </c>
      <c r="D43" s="39">
        <v>2400</v>
      </c>
      <c r="E43" s="38">
        <f t="shared" si="2"/>
        <v>0.384742472732491</v>
      </c>
      <c r="F43" s="38">
        <v>33.7</v>
      </c>
      <c r="G43" s="39">
        <v>17420</v>
      </c>
      <c r="H43" s="38">
        <v>825.65</v>
      </c>
      <c r="I43" s="38">
        <v>2.91</v>
      </c>
      <c r="J43" s="97"/>
    </row>
    <row r="44" spans="1:10">
      <c r="A44" s="39"/>
      <c r="B44" s="37">
        <v>0.9</v>
      </c>
      <c r="C44" s="38">
        <v>24.5</v>
      </c>
      <c r="D44" s="39">
        <v>2830</v>
      </c>
      <c r="E44" s="38">
        <f t="shared" si="2"/>
        <v>0.463520073333333</v>
      </c>
      <c r="F44" s="38">
        <v>43.7</v>
      </c>
      <c r="G44" s="39">
        <v>18750</v>
      </c>
      <c r="H44" s="38">
        <v>1070.65</v>
      </c>
      <c r="I44" s="38">
        <v>2.64</v>
      </c>
      <c r="J44" s="97"/>
    </row>
    <row r="45" spans="1:10">
      <c r="A45" s="39"/>
      <c r="B45" s="37">
        <v>1</v>
      </c>
      <c r="C45" s="38">
        <v>24.5</v>
      </c>
      <c r="D45" s="39">
        <v>3150</v>
      </c>
      <c r="E45" s="38">
        <f t="shared" si="2"/>
        <v>0.545328959706031</v>
      </c>
      <c r="F45" s="38">
        <v>54.1</v>
      </c>
      <c r="G45" s="39">
        <v>19730</v>
      </c>
      <c r="H45" s="38">
        <v>1325.45</v>
      </c>
      <c r="I45" s="38">
        <v>2.38</v>
      </c>
      <c r="J45" s="98"/>
    </row>
    <row r="46" s="1" customFormat="1" ht="24" customHeight="1" spans="1:10">
      <c r="A46" s="12" t="s">
        <v>82</v>
      </c>
      <c r="B46" s="12"/>
      <c r="C46" s="12"/>
      <c r="D46" s="12"/>
      <c r="E46" s="12"/>
      <c r="F46" s="12"/>
      <c r="G46" s="12"/>
      <c r="H46" s="12"/>
      <c r="I46" s="12"/>
      <c r="J46" s="12"/>
    </row>
    <row r="47" ht="228" customHeight="1" spans="1:10">
      <c r="A47" s="46" t="str">
        <f>_xlfn.DISPIMG("ID_9BF778B9682844988F47899B04F852D6",1)</f>
        <v>=DISPIMG("ID_9BF778B9682844988F47899B04F852D6",1)</v>
      </c>
      <c r="B47" s="46"/>
      <c r="C47" s="46"/>
      <c r="D47" s="46"/>
      <c r="E47" s="46"/>
      <c r="F47" s="46"/>
      <c r="G47" s="46"/>
      <c r="H47" s="46"/>
      <c r="I47" s="46"/>
      <c r="J47" s="47"/>
    </row>
  </sheetData>
  <mergeCells count="28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A15:J15"/>
    <mergeCell ref="A46:J46"/>
    <mergeCell ref="A47:J47"/>
    <mergeCell ref="A11:A14"/>
    <mergeCell ref="A18:A25"/>
    <mergeCell ref="A28:A35"/>
    <mergeCell ref="A38:A45"/>
    <mergeCell ref="J19:J25"/>
    <mergeCell ref="J29:J35"/>
    <mergeCell ref="J39:J45"/>
    <mergeCell ref="A2:D7"/>
  </mergeCells>
  <pageMargins left="0.75" right="0.75" top="1" bottom="1" header="0.5" footer="0.5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7"/>
  <sheetViews>
    <sheetView topLeftCell="A16" workbookViewId="0">
      <selection activeCell="A36" sqref="$A36:$XFD36"/>
    </sheetView>
  </sheetViews>
  <sheetFormatPr defaultColWidth="9" defaultRowHeight="13.5"/>
  <sheetData>
    <row r="1" s="1" customFormat="1" ht="54" customHeight="1" spans="1:11">
      <c r="A1" s="2" t="s">
        <v>160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6"/>
    </row>
    <row r="2" s="1" customFormat="1" ht="34" customHeight="1" spans="1:11">
      <c r="A2" s="7" t="str">
        <f>_xlfn.DISPIMG("ID_318F7E8007794B1E8B97F06B2107013A",1)</f>
        <v>=DISPIMG("ID_318F7E8007794B1E8B97F06B2107013A",1)</v>
      </c>
      <c r="B2" s="8"/>
      <c r="C2" s="8"/>
      <c r="D2" s="8"/>
      <c r="E2" s="9" t="s">
        <v>2</v>
      </c>
      <c r="F2" s="10"/>
      <c r="G2" s="10"/>
      <c r="H2" s="10" t="s">
        <v>161</v>
      </c>
      <c r="I2" s="10"/>
      <c r="J2" s="10"/>
      <c r="K2" s="11"/>
    </row>
    <row r="3" s="1" customFormat="1" ht="34" customHeight="1" spans="1:11">
      <c r="A3" s="8"/>
      <c r="B3" s="8"/>
      <c r="C3" s="8"/>
      <c r="D3" s="8"/>
      <c r="E3" s="9" t="s">
        <v>4</v>
      </c>
      <c r="F3" s="10"/>
      <c r="G3" s="10"/>
      <c r="H3" s="10" t="s">
        <v>100</v>
      </c>
      <c r="I3" s="10"/>
      <c r="J3" s="10"/>
      <c r="K3" s="11"/>
    </row>
    <row r="4" s="1" customFormat="1" ht="34" customHeight="1" spans="1:11">
      <c r="A4" s="8"/>
      <c r="B4" s="8"/>
      <c r="C4" s="8"/>
      <c r="D4" s="8"/>
      <c r="E4" s="9" t="s">
        <v>6</v>
      </c>
      <c r="F4" s="10"/>
      <c r="G4" s="10"/>
      <c r="H4" s="10" t="s">
        <v>7</v>
      </c>
      <c r="I4" s="10"/>
      <c r="J4" s="10"/>
      <c r="K4" s="11"/>
    </row>
    <row r="5" s="1" customFormat="1" ht="34" customHeight="1" spans="1:11">
      <c r="A5" s="8"/>
      <c r="B5" s="8"/>
      <c r="C5" s="8"/>
      <c r="D5" s="8"/>
      <c r="E5" s="9" t="s">
        <v>8</v>
      </c>
      <c r="F5" s="10"/>
      <c r="G5" s="10"/>
      <c r="H5" s="10" t="s">
        <v>91</v>
      </c>
      <c r="I5" s="10"/>
      <c r="J5" s="10"/>
      <c r="K5" s="11"/>
    </row>
    <row r="6" s="1" customFormat="1" ht="34" customHeight="1" spans="1:11">
      <c r="A6" s="8"/>
      <c r="B6" s="8"/>
      <c r="C6" s="8"/>
      <c r="D6" s="8"/>
      <c r="E6" s="9" t="s">
        <v>10</v>
      </c>
      <c r="F6" s="10"/>
      <c r="G6" s="10"/>
      <c r="H6" s="10" t="s">
        <v>162</v>
      </c>
      <c r="I6" s="10"/>
      <c r="J6" s="10"/>
      <c r="K6" s="11"/>
    </row>
    <row r="7" s="1" customFormat="1" ht="34" customHeight="1" spans="1:11">
      <c r="A7" s="8"/>
      <c r="B7" s="8"/>
      <c r="C7" s="8"/>
      <c r="D7" s="8"/>
      <c r="E7" s="9" t="s">
        <v>12</v>
      </c>
      <c r="F7" s="10"/>
      <c r="G7" s="10"/>
      <c r="H7" s="10" t="s">
        <v>13</v>
      </c>
      <c r="I7" s="10"/>
      <c r="J7" s="10"/>
      <c r="K7" s="11"/>
    </row>
    <row r="8" s="1" customFormat="1" ht="24" customHeight="1" spans="1:11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</row>
    <row r="9" spans="1:11">
      <c r="A9" s="13" t="s">
        <v>15</v>
      </c>
      <c r="B9" s="13" t="s">
        <v>16</v>
      </c>
      <c r="C9" s="13" t="s">
        <v>17</v>
      </c>
      <c r="D9" s="13" t="s">
        <v>18</v>
      </c>
      <c r="E9" s="13" t="s">
        <v>19</v>
      </c>
      <c r="F9" s="13" t="s">
        <v>20</v>
      </c>
      <c r="G9" s="14" t="s">
        <v>21</v>
      </c>
      <c r="H9" s="15"/>
      <c r="I9" s="13" t="s">
        <v>22</v>
      </c>
      <c r="J9" s="13" t="s">
        <v>23</v>
      </c>
    </row>
    <row r="10" ht="19.5" spans="1:11">
      <c r="A10" s="16" t="s">
        <v>24</v>
      </c>
      <c r="B10" s="16" t="s">
        <v>25</v>
      </c>
      <c r="C10" s="16" t="s">
        <v>26</v>
      </c>
      <c r="D10" s="16" t="s">
        <v>27</v>
      </c>
      <c r="E10" s="16" t="s">
        <v>28</v>
      </c>
      <c r="F10" s="16" t="s">
        <v>29</v>
      </c>
      <c r="G10" s="17" t="s">
        <v>30</v>
      </c>
      <c r="H10" s="18"/>
      <c r="I10" s="16" t="s">
        <v>31</v>
      </c>
      <c r="J10" s="19" t="s">
        <v>32</v>
      </c>
    </row>
    <row r="11" spans="1:11">
      <c r="A11" s="90" t="s">
        <v>163</v>
      </c>
      <c r="B11" s="21" t="s">
        <v>34</v>
      </c>
      <c r="C11" s="21" t="s">
        <v>35</v>
      </c>
      <c r="D11" s="21" t="s">
        <v>36</v>
      </c>
      <c r="E11" s="21" t="s">
        <v>37</v>
      </c>
      <c r="F11" s="21" t="s">
        <v>38</v>
      </c>
      <c r="G11" s="22" t="s">
        <v>39</v>
      </c>
      <c r="H11" s="23"/>
      <c r="I11" s="21" t="s">
        <v>40</v>
      </c>
      <c r="J11" s="24" t="s">
        <v>36</v>
      </c>
    </row>
    <row r="12" spans="1:11">
      <c r="A12" s="91"/>
      <c r="B12" s="26">
        <v>900</v>
      </c>
      <c r="C12" s="49">
        <v>552.95</v>
      </c>
      <c r="D12" s="49">
        <v>36.34</v>
      </c>
      <c r="E12" s="26">
        <v>2474</v>
      </c>
      <c r="F12" s="49">
        <v>3.99</v>
      </c>
      <c r="G12" s="27" t="s">
        <v>164</v>
      </c>
      <c r="H12" s="28"/>
      <c r="I12" s="26">
        <v>4</v>
      </c>
      <c r="J12" s="29">
        <v>80</v>
      </c>
    </row>
    <row r="13" spans="1:11">
      <c r="A13" s="91"/>
      <c r="B13" s="26">
        <v>1050</v>
      </c>
      <c r="C13" s="49">
        <v>718.16</v>
      </c>
      <c r="D13" s="49">
        <v>48.22</v>
      </c>
      <c r="E13" s="26">
        <v>2683</v>
      </c>
      <c r="F13" s="49">
        <v>3.44</v>
      </c>
      <c r="G13" s="27" t="s">
        <v>165</v>
      </c>
      <c r="H13" s="28"/>
      <c r="I13" s="26">
        <v>4</v>
      </c>
      <c r="J13" s="29">
        <v>80</v>
      </c>
    </row>
    <row r="14" spans="1:11">
      <c r="A14" s="91"/>
      <c r="B14" s="26">
        <v>1200</v>
      </c>
      <c r="C14" s="49">
        <v>884.95</v>
      </c>
      <c r="D14" s="49">
        <v>60.43</v>
      </c>
      <c r="E14" s="26">
        <v>1829</v>
      </c>
      <c r="F14" s="49">
        <v>3.03</v>
      </c>
      <c r="G14" s="27" t="s">
        <v>166</v>
      </c>
      <c r="H14" s="28"/>
      <c r="I14" s="26">
        <v>4</v>
      </c>
      <c r="J14" s="29">
        <v>100</v>
      </c>
    </row>
    <row r="15" spans="1:11">
      <c r="A15" s="91"/>
      <c r="B15" s="26">
        <v>1300</v>
      </c>
      <c r="C15" s="49">
        <v>1440.8</v>
      </c>
      <c r="D15" s="49">
        <v>59.17</v>
      </c>
      <c r="E15" s="26">
        <v>3702</v>
      </c>
      <c r="F15" s="49">
        <v>2.57</v>
      </c>
      <c r="G15" s="27" t="s">
        <v>39</v>
      </c>
      <c r="H15" s="28"/>
      <c r="I15" s="26">
        <v>4</v>
      </c>
      <c r="J15" s="29" t="s">
        <v>39</v>
      </c>
    </row>
    <row r="16" spans="1:11">
      <c r="A16" s="91"/>
      <c r="B16" s="30">
        <v>2000</v>
      </c>
      <c r="C16" s="51">
        <v>232.81</v>
      </c>
      <c r="D16" s="51">
        <v>41.63</v>
      </c>
      <c r="E16" s="30">
        <v>1279</v>
      </c>
      <c r="F16" s="51">
        <v>3.11</v>
      </c>
      <c r="G16" s="31" t="s">
        <v>165</v>
      </c>
      <c r="H16" s="32"/>
      <c r="I16" s="30">
        <v>4</v>
      </c>
      <c r="J16" s="33">
        <v>120</v>
      </c>
    </row>
    <row r="17" s="1" customFormat="1" ht="24" customHeight="1" spans="1:10">
      <c r="A17" s="12" t="s">
        <v>49</v>
      </c>
      <c r="B17" s="12"/>
      <c r="C17" s="12"/>
      <c r="D17" s="12"/>
      <c r="E17" s="12"/>
      <c r="F17" s="12"/>
      <c r="G17" s="12"/>
      <c r="H17" s="12"/>
      <c r="I17" s="12"/>
      <c r="J17" s="12"/>
    </row>
    <row r="18" spans="1:10">
      <c r="A18" s="13" t="s">
        <v>15</v>
      </c>
      <c r="B18" s="34" t="s">
        <v>50</v>
      </c>
      <c r="C18" s="13" t="s">
        <v>51</v>
      </c>
      <c r="D18" s="13" t="s">
        <v>19</v>
      </c>
      <c r="E18" s="13" t="s">
        <v>52</v>
      </c>
      <c r="F18" s="13" t="s">
        <v>53</v>
      </c>
      <c r="G18" s="13" t="s">
        <v>54</v>
      </c>
      <c r="H18" s="13" t="s">
        <v>55</v>
      </c>
      <c r="I18" s="13" t="s">
        <v>20</v>
      </c>
      <c r="J18" s="34" t="s">
        <v>56</v>
      </c>
    </row>
    <row r="19" ht="19.5" spans="1:10">
      <c r="A19" s="16" t="s">
        <v>57</v>
      </c>
      <c r="B19" s="19" t="s">
        <v>58</v>
      </c>
      <c r="C19" s="16" t="s">
        <v>59</v>
      </c>
      <c r="D19" s="16" t="s">
        <v>60</v>
      </c>
      <c r="E19" s="16" t="s">
        <v>61</v>
      </c>
      <c r="F19" s="16" t="s">
        <v>62</v>
      </c>
      <c r="G19" s="16" t="s">
        <v>63</v>
      </c>
      <c r="H19" s="16" t="s">
        <v>64</v>
      </c>
      <c r="I19" s="16" t="s">
        <v>29</v>
      </c>
      <c r="J19" s="19" t="s">
        <v>65</v>
      </c>
    </row>
    <row r="20" spans="1:10">
      <c r="A20" s="35" t="s">
        <v>167</v>
      </c>
      <c r="B20" s="24" t="s">
        <v>67</v>
      </c>
      <c r="C20" s="21" t="s">
        <v>68</v>
      </c>
      <c r="D20" s="21" t="s">
        <v>37</v>
      </c>
      <c r="E20" s="21" t="s">
        <v>69</v>
      </c>
      <c r="F20" s="21" t="s">
        <v>36</v>
      </c>
      <c r="G20" s="21" t="s">
        <v>70</v>
      </c>
      <c r="H20" s="21" t="s">
        <v>35</v>
      </c>
      <c r="I20" s="21" t="s">
        <v>38</v>
      </c>
      <c r="J20" s="24" t="s">
        <v>71</v>
      </c>
    </row>
    <row r="21" spans="1:10">
      <c r="A21" s="36"/>
      <c r="B21" s="37">
        <v>0.3</v>
      </c>
      <c r="C21" s="38">
        <v>25.02</v>
      </c>
      <c r="D21" s="39">
        <v>418</v>
      </c>
      <c r="E21" s="38" t="s">
        <v>39</v>
      </c>
      <c r="F21" s="38">
        <v>4.15</v>
      </c>
      <c r="G21" s="39">
        <v>6210</v>
      </c>
      <c r="H21" s="38">
        <v>103.8</v>
      </c>
      <c r="I21" s="38">
        <v>4.03</v>
      </c>
      <c r="J21" s="85" t="s">
        <v>39</v>
      </c>
    </row>
    <row r="22" spans="1:10">
      <c r="A22" s="36"/>
      <c r="B22" s="37">
        <v>0.35</v>
      </c>
      <c r="C22" s="38">
        <v>24.99</v>
      </c>
      <c r="D22" s="39">
        <v>597</v>
      </c>
      <c r="E22" s="38" t="s">
        <v>39</v>
      </c>
      <c r="F22" s="38">
        <v>5.59</v>
      </c>
      <c r="G22" s="39">
        <v>7365</v>
      </c>
      <c r="H22" s="38">
        <v>139.7</v>
      </c>
      <c r="I22" s="38">
        <v>4.27</v>
      </c>
      <c r="J22" s="86"/>
    </row>
    <row r="23" spans="1:10">
      <c r="A23" s="36"/>
      <c r="B23" s="37">
        <v>0.4</v>
      </c>
      <c r="C23" s="38">
        <v>24.95</v>
      </c>
      <c r="D23" s="39">
        <v>709</v>
      </c>
      <c r="E23" s="38" t="s">
        <v>39</v>
      </c>
      <c r="F23" s="38">
        <v>7.96</v>
      </c>
      <c r="G23" s="39">
        <v>8403</v>
      </c>
      <c r="H23" s="38">
        <v>198.6</v>
      </c>
      <c r="I23" s="38">
        <v>3.57</v>
      </c>
      <c r="J23" s="86"/>
    </row>
    <row r="24" spans="1:10">
      <c r="A24" s="36"/>
      <c r="B24" s="37">
        <v>0.45</v>
      </c>
      <c r="C24" s="38">
        <v>24.9</v>
      </c>
      <c r="D24" s="39">
        <v>834</v>
      </c>
      <c r="E24" s="38" t="s">
        <v>39</v>
      </c>
      <c r="F24" s="38">
        <v>10.12</v>
      </c>
      <c r="G24" s="39">
        <v>9427</v>
      </c>
      <c r="H24" s="38">
        <v>252</v>
      </c>
      <c r="I24" s="38">
        <v>3.31</v>
      </c>
      <c r="J24" s="86"/>
    </row>
    <row r="25" spans="1:10">
      <c r="A25" s="36"/>
      <c r="B25" s="37">
        <v>0.5</v>
      </c>
      <c r="C25" s="38">
        <v>24.86</v>
      </c>
      <c r="D25" s="39">
        <v>1049</v>
      </c>
      <c r="E25" s="38" t="s">
        <v>39</v>
      </c>
      <c r="F25" s="38">
        <v>13.98</v>
      </c>
      <c r="G25" s="39">
        <v>10462</v>
      </c>
      <c r="H25" s="38">
        <v>347.5</v>
      </c>
      <c r="I25" s="38">
        <v>3.02</v>
      </c>
      <c r="J25" s="86"/>
    </row>
    <row r="26" spans="1:10">
      <c r="A26" s="36"/>
      <c r="B26" s="37">
        <v>0.55</v>
      </c>
      <c r="C26" s="38">
        <v>24.81</v>
      </c>
      <c r="D26" s="39">
        <v>1258</v>
      </c>
      <c r="E26" s="38" t="s">
        <v>39</v>
      </c>
      <c r="F26" s="38">
        <v>16.53</v>
      </c>
      <c r="G26" s="39">
        <v>11475</v>
      </c>
      <c r="H26" s="38">
        <v>410.1</v>
      </c>
      <c r="I26" s="38">
        <v>3.07</v>
      </c>
      <c r="J26" s="86"/>
    </row>
    <row r="27" spans="1:10">
      <c r="A27" s="36"/>
      <c r="B27" s="37">
        <v>0.6</v>
      </c>
      <c r="C27" s="38">
        <v>24.76</v>
      </c>
      <c r="D27" s="39">
        <v>1476</v>
      </c>
      <c r="E27" s="38" t="s">
        <v>39</v>
      </c>
      <c r="F27" s="38">
        <v>21.65</v>
      </c>
      <c r="G27" s="39">
        <v>12470</v>
      </c>
      <c r="H27" s="38">
        <v>536.1</v>
      </c>
      <c r="I27" s="38">
        <v>2.75</v>
      </c>
      <c r="J27" s="86"/>
    </row>
    <row r="28" spans="1:10">
      <c r="A28" s="36"/>
      <c r="B28" s="37">
        <v>0.65</v>
      </c>
      <c r="C28" s="38">
        <v>24.71</v>
      </c>
      <c r="D28" s="39">
        <v>1695</v>
      </c>
      <c r="E28" s="38" t="s">
        <v>39</v>
      </c>
      <c r="F28" s="38">
        <v>24.72</v>
      </c>
      <c r="G28" s="39">
        <v>13443</v>
      </c>
      <c r="H28" s="38">
        <v>610.8</v>
      </c>
      <c r="I28" s="38">
        <v>2.77</v>
      </c>
      <c r="J28" s="86"/>
    </row>
    <row r="29" spans="1:10">
      <c r="A29" s="36"/>
      <c r="B29" s="37">
        <v>0.7</v>
      </c>
      <c r="C29" s="38">
        <v>24.66</v>
      </c>
      <c r="D29" s="39">
        <v>1908</v>
      </c>
      <c r="E29" s="38" t="s">
        <v>39</v>
      </c>
      <c r="F29" s="38">
        <v>28.39</v>
      </c>
      <c r="G29" s="39">
        <v>14396</v>
      </c>
      <c r="H29" s="38">
        <v>700.1</v>
      </c>
      <c r="I29" s="38">
        <v>2.73</v>
      </c>
      <c r="J29" s="86"/>
    </row>
    <row r="30" spans="1:10">
      <c r="A30" s="36"/>
      <c r="B30" s="37">
        <v>0.75</v>
      </c>
      <c r="C30" s="38">
        <v>24.61</v>
      </c>
      <c r="D30" s="39">
        <v>2107</v>
      </c>
      <c r="E30" s="38" t="s">
        <v>39</v>
      </c>
      <c r="F30" s="38">
        <v>30.88</v>
      </c>
      <c r="G30" s="39">
        <v>15327</v>
      </c>
      <c r="H30" s="38">
        <v>759.9</v>
      </c>
      <c r="I30" s="38">
        <v>2.77</v>
      </c>
      <c r="J30" s="86"/>
    </row>
    <row r="31" spans="1:10">
      <c r="A31" s="36"/>
      <c r="B31" s="37">
        <v>0.8</v>
      </c>
      <c r="C31" s="38">
        <v>24.56</v>
      </c>
      <c r="D31" s="39">
        <v>2326</v>
      </c>
      <c r="E31" s="38" t="s">
        <v>39</v>
      </c>
      <c r="F31" s="38">
        <v>35.97</v>
      </c>
      <c r="G31" s="39">
        <v>16238</v>
      </c>
      <c r="H31" s="38">
        <v>883.4</v>
      </c>
      <c r="I31" s="38">
        <v>2.63</v>
      </c>
      <c r="J31" s="86"/>
    </row>
    <row r="32" spans="1:10">
      <c r="A32" s="36"/>
      <c r="B32" s="37">
        <v>0.85</v>
      </c>
      <c r="C32" s="38">
        <v>24.51</v>
      </c>
      <c r="D32" s="39">
        <v>2557</v>
      </c>
      <c r="E32" s="38" t="s">
        <v>39</v>
      </c>
      <c r="F32" s="38">
        <v>41.73</v>
      </c>
      <c r="G32" s="39">
        <v>17125</v>
      </c>
      <c r="H32" s="38">
        <v>1022.8</v>
      </c>
      <c r="I32" s="38">
        <v>2.5</v>
      </c>
      <c r="J32" s="86"/>
    </row>
    <row r="33" spans="1:10">
      <c r="A33" s="36"/>
      <c r="B33" s="37">
        <v>0.9</v>
      </c>
      <c r="C33" s="38">
        <v>24.46</v>
      </c>
      <c r="D33" s="39">
        <v>2779</v>
      </c>
      <c r="E33" s="38" t="s">
        <v>39</v>
      </c>
      <c r="F33" s="38">
        <v>48.95</v>
      </c>
      <c r="G33" s="39">
        <v>17989</v>
      </c>
      <c r="H33" s="38">
        <v>1197.3</v>
      </c>
      <c r="I33" s="38">
        <v>2.32</v>
      </c>
      <c r="J33" s="86"/>
    </row>
    <row r="34" spans="1:10">
      <c r="A34" s="36"/>
      <c r="B34" s="37">
        <v>0.95</v>
      </c>
      <c r="C34" s="38">
        <v>24.4</v>
      </c>
      <c r="D34" s="39">
        <v>2966</v>
      </c>
      <c r="E34" s="38" t="s">
        <v>39</v>
      </c>
      <c r="F34" s="38">
        <v>53.82</v>
      </c>
      <c r="G34" s="39">
        <v>18826</v>
      </c>
      <c r="H34" s="38">
        <v>1313.2</v>
      </c>
      <c r="I34" s="38">
        <v>2.26</v>
      </c>
      <c r="J34" s="86"/>
    </row>
    <row r="35" spans="1:10">
      <c r="A35" s="36"/>
      <c r="B35" s="44">
        <v>1</v>
      </c>
      <c r="C35" s="45">
        <v>24.35</v>
      </c>
      <c r="D35" s="35">
        <v>3702</v>
      </c>
      <c r="E35" s="45" t="s">
        <v>39</v>
      </c>
      <c r="F35" s="45">
        <v>59.17</v>
      </c>
      <c r="G35" s="35">
        <v>19639</v>
      </c>
      <c r="H35" s="45">
        <v>1440.8</v>
      </c>
      <c r="I35" s="45">
        <v>2.57</v>
      </c>
      <c r="J35" s="86"/>
    </row>
    <row r="36" s="1" customFormat="1" ht="24" customHeight="1" spans="1:10">
      <c r="A36" s="12" t="s">
        <v>82</v>
      </c>
      <c r="B36" s="12"/>
      <c r="C36" s="12"/>
      <c r="D36" s="12"/>
      <c r="E36" s="12"/>
      <c r="F36" s="12"/>
      <c r="G36" s="12"/>
      <c r="H36" s="12"/>
      <c r="I36" s="12"/>
      <c r="J36" s="12"/>
    </row>
    <row r="37" ht="228" customHeight="1" spans="1:10">
      <c r="A37" s="46" t="str">
        <f>_xlfn.DISPIMG("ID_0356D24EB0734AFFAACC9F4AA0159735",1)</f>
        <v>=DISPIMG("ID_0356D24EB0734AFFAACC9F4AA0159735",1)</v>
      </c>
      <c r="B37" s="46"/>
      <c r="C37" s="46"/>
      <c r="D37" s="46"/>
      <c r="E37" s="46"/>
      <c r="F37" s="46"/>
      <c r="G37" s="46"/>
      <c r="H37" s="46"/>
      <c r="I37" s="46"/>
      <c r="J37" s="47"/>
    </row>
  </sheetData>
  <mergeCells count="30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G14:H14"/>
    <mergeCell ref="G15:H15"/>
    <mergeCell ref="G16:H16"/>
    <mergeCell ref="A17:J17"/>
    <mergeCell ref="A36:J36"/>
    <mergeCell ref="A37:J37"/>
    <mergeCell ref="A11:A16"/>
    <mergeCell ref="A20:A35"/>
    <mergeCell ref="J21:J35"/>
    <mergeCell ref="A2:D7"/>
  </mergeCells>
  <pageMargins left="0.75" right="0.75" top="1" bottom="1" header="0.5" footer="0.5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workbookViewId="0">
      <selection activeCell="O6" sqref="O6"/>
    </sheetView>
  </sheetViews>
  <sheetFormatPr defaultColWidth="9" defaultRowHeight="13.5"/>
  <sheetData>
    <row r="1" s="1" customFormat="1" ht="54" customHeight="1" spans="1:11">
      <c r="A1" s="2" t="s">
        <v>168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6"/>
    </row>
    <row r="2" s="1" customFormat="1" ht="34" customHeight="1" spans="1:11">
      <c r="A2" s="7" t="str">
        <f>_xlfn.DISPIMG("ID_F5D7E97E6F484D838D4A5F9C1A28F603",1)</f>
        <v>=DISPIMG("ID_F5D7E97E6F484D838D4A5F9C1A28F603",1)</v>
      </c>
      <c r="B2" s="8"/>
      <c r="C2" s="8"/>
      <c r="D2" s="8"/>
      <c r="E2" s="9" t="s">
        <v>2</v>
      </c>
      <c r="F2" s="10"/>
      <c r="G2" s="10"/>
      <c r="H2" s="10" t="s">
        <v>169</v>
      </c>
      <c r="I2" s="10"/>
      <c r="J2" s="10"/>
      <c r="K2" s="11"/>
    </row>
    <row r="3" s="1" customFormat="1" ht="34" customHeight="1" spans="1:11">
      <c r="A3" s="8"/>
      <c r="B3" s="8"/>
      <c r="C3" s="8"/>
      <c r="D3" s="8"/>
      <c r="E3" s="9" t="s">
        <v>4</v>
      </c>
      <c r="F3" s="10"/>
      <c r="G3" s="10"/>
      <c r="H3" s="10" t="s">
        <v>100</v>
      </c>
      <c r="I3" s="10"/>
      <c r="J3" s="10"/>
      <c r="K3" s="11"/>
    </row>
    <row r="4" s="1" customFormat="1" ht="34" customHeight="1" spans="1:11">
      <c r="A4" s="8"/>
      <c r="B4" s="8"/>
      <c r="C4" s="8"/>
      <c r="D4" s="8"/>
      <c r="E4" s="9" t="s">
        <v>6</v>
      </c>
      <c r="F4" s="10"/>
      <c r="G4" s="10"/>
      <c r="H4" s="10" t="s">
        <v>7</v>
      </c>
      <c r="I4" s="10"/>
      <c r="J4" s="10"/>
      <c r="K4" s="11"/>
    </row>
    <row r="5" s="1" customFormat="1" ht="34" customHeight="1" spans="1:11">
      <c r="A5" s="8"/>
      <c r="B5" s="8"/>
      <c r="C5" s="8"/>
      <c r="D5" s="8"/>
      <c r="E5" s="9" t="s">
        <v>8</v>
      </c>
      <c r="F5" s="10"/>
      <c r="G5" s="10"/>
      <c r="H5" s="10" t="s">
        <v>170</v>
      </c>
      <c r="I5" s="10"/>
      <c r="J5" s="10"/>
      <c r="K5" s="11"/>
    </row>
    <row r="6" s="1" customFormat="1" ht="34" customHeight="1" spans="1:11">
      <c r="A6" s="8"/>
      <c r="B6" s="8"/>
      <c r="C6" s="8"/>
      <c r="D6" s="8"/>
      <c r="E6" s="9" t="s">
        <v>10</v>
      </c>
      <c r="F6" s="10"/>
      <c r="G6" s="10"/>
      <c r="H6" s="10" t="s">
        <v>171</v>
      </c>
      <c r="I6" s="10"/>
      <c r="J6" s="10"/>
      <c r="K6" s="11"/>
    </row>
    <row r="7" s="1" customFormat="1" ht="34" customHeight="1" spans="1:11">
      <c r="A7" s="8"/>
      <c r="B7" s="8"/>
      <c r="C7" s="8"/>
      <c r="D7" s="8"/>
      <c r="E7" s="9" t="s">
        <v>12</v>
      </c>
      <c r="F7" s="10"/>
      <c r="G7" s="10"/>
      <c r="H7" s="10" t="s">
        <v>13</v>
      </c>
      <c r="I7" s="10"/>
      <c r="J7" s="10"/>
      <c r="K7" s="11"/>
    </row>
    <row r="8" s="1" customFormat="1" ht="24" customHeight="1" spans="1:11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</row>
    <row r="9" spans="1:11">
      <c r="A9" s="13" t="s">
        <v>15</v>
      </c>
      <c r="B9" s="13" t="s">
        <v>16</v>
      </c>
      <c r="C9" s="13" t="s">
        <v>17</v>
      </c>
      <c r="D9" s="13" t="s">
        <v>18</v>
      </c>
      <c r="E9" s="13" t="s">
        <v>19</v>
      </c>
      <c r="F9" s="13" t="s">
        <v>20</v>
      </c>
      <c r="G9" s="14" t="s">
        <v>21</v>
      </c>
      <c r="H9" s="15"/>
      <c r="I9" s="13" t="s">
        <v>22</v>
      </c>
      <c r="J9" s="13" t="s">
        <v>23</v>
      </c>
    </row>
    <row r="10" ht="19.5" spans="1:11">
      <c r="A10" s="16" t="s">
        <v>24</v>
      </c>
      <c r="B10" s="16" t="s">
        <v>25</v>
      </c>
      <c r="C10" s="16" t="s">
        <v>26</v>
      </c>
      <c r="D10" s="16" t="s">
        <v>27</v>
      </c>
      <c r="E10" s="16" t="s">
        <v>28</v>
      </c>
      <c r="F10" s="16" t="s">
        <v>29</v>
      </c>
      <c r="G10" s="17" t="s">
        <v>30</v>
      </c>
      <c r="H10" s="18"/>
      <c r="I10" s="16" t="s">
        <v>31</v>
      </c>
      <c r="J10" s="19" t="s">
        <v>32</v>
      </c>
    </row>
    <row r="11" spans="1:11">
      <c r="A11" s="20" t="s">
        <v>172</v>
      </c>
      <c r="B11" s="21" t="s">
        <v>34</v>
      </c>
      <c r="C11" s="21" t="s">
        <v>35</v>
      </c>
      <c r="D11" s="21" t="s">
        <v>36</v>
      </c>
      <c r="E11" s="21" t="s">
        <v>37</v>
      </c>
      <c r="F11" s="21" t="s">
        <v>38</v>
      </c>
      <c r="G11" s="22" t="s">
        <v>39</v>
      </c>
      <c r="H11" s="23"/>
      <c r="I11" s="21" t="s">
        <v>40</v>
      </c>
      <c r="J11" s="24" t="s">
        <v>36</v>
      </c>
    </row>
    <row r="12" spans="1:11">
      <c r="A12" s="25"/>
      <c r="B12" s="26">
        <v>1155</v>
      </c>
      <c r="C12" s="49">
        <v>1314.4</v>
      </c>
      <c r="D12" s="49">
        <v>59.3</v>
      </c>
      <c r="E12" s="26">
        <v>2815</v>
      </c>
      <c r="F12" s="49">
        <v>2.14</v>
      </c>
      <c r="G12" s="27" t="s">
        <v>173</v>
      </c>
      <c r="H12" s="28"/>
      <c r="I12" s="26">
        <v>6</v>
      </c>
      <c r="J12" s="29">
        <v>80</v>
      </c>
    </row>
    <row r="13" spans="1:11">
      <c r="A13" s="25"/>
      <c r="B13" s="26">
        <v>1300</v>
      </c>
      <c r="C13" s="49">
        <v>1269.2</v>
      </c>
      <c r="D13" s="49">
        <v>52.62</v>
      </c>
      <c r="E13" s="26">
        <v>2782</v>
      </c>
      <c r="F13" s="49">
        <v>2.2</v>
      </c>
      <c r="G13" s="27" t="s">
        <v>173</v>
      </c>
      <c r="H13" s="28"/>
      <c r="I13" s="26">
        <v>6</v>
      </c>
      <c r="J13" s="29">
        <v>80</v>
      </c>
    </row>
    <row r="14" spans="1:11">
      <c r="A14" s="25"/>
      <c r="B14" s="26">
        <v>1350</v>
      </c>
      <c r="C14" s="49">
        <v>1680.9</v>
      </c>
      <c r="D14" s="49">
        <v>69.7</v>
      </c>
      <c r="E14" s="26">
        <v>3188.7</v>
      </c>
      <c r="F14" s="49">
        <v>1.9</v>
      </c>
      <c r="G14" s="27" t="s">
        <v>173</v>
      </c>
      <c r="H14" s="28"/>
      <c r="I14" s="26">
        <v>6</v>
      </c>
      <c r="J14" s="29">
        <v>80</v>
      </c>
    </row>
    <row r="15" spans="1:11">
      <c r="A15" s="25"/>
      <c r="B15" s="30">
        <v>1500</v>
      </c>
      <c r="C15" s="51">
        <v>1833.9</v>
      </c>
      <c r="D15" s="51">
        <v>76.4</v>
      </c>
      <c r="E15" s="30">
        <v>3099.8</v>
      </c>
      <c r="F15" s="51">
        <v>2.17</v>
      </c>
      <c r="G15" s="31" t="s">
        <v>173</v>
      </c>
      <c r="H15" s="32"/>
      <c r="I15" s="30">
        <v>6</v>
      </c>
      <c r="J15" s="33">
        <v>100</v>
      </c>
    </row>
    <row r="16" s="1" customFormat="1" ht="24" customHeight="1" spans="1:11">
      <c r="A16" s="12" t="s">
        <v>49</v>
      </c>
      <c r="B16" s="12"/>
      <c r="C16" s="12"/>
      <c r="D16" s="12"/>
      <c r="E16" s="12"/>
      <c r="F16" s="12"/>
      <c r="G16" s="12"/>
      <c r="H16" s="12"/>
      <c r="I16" s="12"/>
      <c r="J16" s="12"/>
    </row>
    <row r="17" spans="1:10">
      <c r="A17" s="13" t="s">
        <v>15</v>
      </c>
      <c r="B17" s="34" t="s">
        <v>50</v>
      </c>
      <c r="C17" s="13" t="s">
        <v>51</v>
      </c>
      <c r="D17" s="13" t="s">
        <v>19</v>
      </c>
      <c r="E17" s="13" t="s">
        <v>52</v>
      </c>
      <c r="F17" s="13" t="s">
        <v>53</v>
      </c>
      <c r="G17" s="13" t="s">
        <v>54</v>
      </c>
      <c r="H17" s="13" t="s">
        <v>55</v>
      </c>
      <c r="I17" s="13" t="s">
        <v>20</v>
      </c>
      <c r="J17" s="34" t="s">
        <v>56</v>
      </c>
    </row>
    <row r="18" ht="19.5" spans="1:10">
      <c r="A18" s="16" t="s">
        <v>57</v>
      </c>
      <c r="B18" s="19" t="s">
        <v>58</v>
      </c>
      <c r="C18" s="16" t="s">
        <v>59</v>
      </c>
      <c r="D18" s="16" t="s">
        <v>60</v>
      </c>
      <c r="E18" s="16" t="s">
        <v>61</v>
      </c>
      <c r="F18" s="16" t="s">
        <v>62</v>
      </c>
      <c r="G18" s="16" t="s">
        <v>63</v>
      </c>
      <c r="H18" s="16" t="s">
        <v>64</v>
      </c>
      <c r="I18" s="16" t="s">
        <v>29</v>
      </c>
      <c r="J18" s="19" t="s">
        <v>65</v>
      </c>
    </row>
    <row r="19" spans="1:10">
      <c r="A19" s="35" t="s">
        <v>174</v>
      </c>
      <c r="B19" s="24" t="s">
        <v>67</v>
      </c>
      <c r="C19" s="21" t="s">
        <v>68</v>
      </c>
      <c r="D19" s="21" t="s">
        <v>37</v>
      </c>
      <c r="E19" s="21" t="s">
        <v>69</v>
      </c>
      <c r="F19" s="21" t="s">
        <v>36</v>
      </c>
      <c r="G19" s="21" t="s">
        <v>70</v>
      </c>
      <c r="H19" s="21" t="s">
        <v>35</v>
      </c>
      <c r="I19" s="21" t="s">
        <v>38</v>
      </c>
      <c r="J19" s="24" t="s">
        <v>71</v>
      </c>
    </row>
    <row r="20" spans="1:10">
      <c r="A20" s="36"/>
      <c r="B20" s="37">
        <v>0.3</v>
      </c>
      <c r="C20" s="38">
        <v>25</v>
      </c>
      <c r="D20" s="39">
        <v>362</v>
      </c>
      <c r="E20" s="38" t="s">
        <v>39</v>
      </c>
      <c r="F20" s="38">
        <v>3.57</v>
      </c>
      <c r="G20" s="39">
        <v>5984</v>
      </c>
      <c r="H20" s="38">
        <v>89.3</v>
      </c>
      <c r="I20" s="38">
        <v>4.1</v>
      </c>
      <c r="J20" s="85" t="s">
        <v>39</v>
      </c>
    </row>
    <row r="21" spans="1:10">
      <c r="A21" s="36"/>
      <c r="B21" s="37">
        <v>0.35</v>
      </c>
      <c r="C21" s="38">
        <v>24.97</v>
      </c>
      <c r="D21" s="39">
        <v>528</v>
      </c>
      <c r="E21" s="38" t="s">
        <v>39</v>
      </c>
      <c r="F21" s="38">
        <v>4.88</v>
      </c>
      <c r="G21" s="39">
        <v>7070</v>
      </c>
      <c r="H21" s="38">
        <v>121.9</v>
      </c>
      <c r="I21" s="38">
        <v>4.3</v>
      </c>
      <c r="J21" s="86"/>
    </row>
    <row r="22" spans="1:10">
      <c r="A22" s="36"/>
      <c r="B22" s="37">
        <v>0.4</v>
      </c>
      <c r="C22" s="38">
        <v>24.93</v>
      </c>
      <c r="D22" s="39">
        <v>524</v>
      </c>
      <c r="E22" s="38" t="s">
        <v>39</v>
      </c>
      <c r="F22" s="38">
        <v>7.04</v>
      </c>
      <c r="G22" s="39">
        <v>7962</v>
      </c>
      <c r="H22" s="38">
        <v>175.5</v>
      </c>
      <c r="I22" s="38">
        <v>3</v>
      </c>
      <c r="J22" s="86"/>
    </row>
    <row r="23" spans="1:10">
      <c r="A23" s="36"/>
      <c r="B23" s="37">
        <v>0.45</v>
      </c>
      <c r="C23" s="38">
        <v>24.85</v>
      </c>
      <c r="D23" s="39">
        <v>716</v>
      </c>
      <c r="E23" s="38" t="s">
        <v>39</v>
      </c>
      <c r="F23" s="38">
        <v>8.97</v>
      </c>
      <c r="G23" s="39">
        <v>8958</v>
      </c>
      <c r="H23" s="38">
        <v>222.9</v>
      </c>
      <c r="I23" s="38">
        <v>3.2</v>
      </c>
      <c r="J23" s="86"/>
    </row>
    <row r="24" spans="1:10">
      <c r="A24" s="36"/>
      <c r="B24" s="37">
        <v>0.5</v>
      </c>
      <c r="C24" s="38">
        <v>24.8</v>
      </c>
      <c r="D24" s="39">
        <v>903</v>
      </c>
      <c r="E24" s="38" t="s">
        <v>39</v>
      </c>
      <c r="F24" s="38">
        <v>12.32</v>
      </c>
      <c r="G24" s="39">
        <v>9946</v>
      </c>
      <c r="H24" s="38">
        <v>305.5</v>
      </c>
      <c r="I24" s="38">
        <v>3</v>
      </c>
      <c r="J24" s="86"/>
    </row>
    <row r="25" spans="1:10">
      <c r="A25" s="36"/>
      <c r="B25" s="37">
        <v>0.55</v>
      </c>
      <c r="C25" s="38">
        <v>24.73</v>
      </c>
      <c r="D25" s="39">
        <v>1096</v>
      </c>
      <c r="E25" s="38" t="s">
        <v>39</v>
      </c>
      <c r="F25" s="38">
        <v>14.44</v>
      </c>
      <c r="G25" s="39">
        <v>10938</v>
      </c>
      <c r="H25" s="38">
        <v>357.1</v>
      </c>
      <c r="I25" s="38">
        <v>3.1</v>
      </c>
      <c r="J25" s="86"/>
    </row>
    <row r="26" spans="1:10">
      <c r="A26" s="36"/>
      <c r="B26" s="37">
        <v>0.6</v>
      </c>
      <c r="C26" s="38">
        <v>24.68</v>
      </c>
      <c r="D26" s="39">
        <v>1286</v>
      </c>
      <c r="E26" s="38" t="s">
        <v>39</v>
      </c>
      <c r="F26" s="38">
        <v>19.09</v>
      </c>
      <c r="G26" s="39">
        <v>11921</v>
      </c>
      <c r="H26" s="38">
        <v>471.1</v>
      </c>
      <c r="I26" s="38">
        <v>2.7</v>
      </c>
      <c r="J26" s="86"/>
    </row>
    <row r="27" spans="1:10">
      <c r="A27" s="36"/>
      <c r="B27" s="37">
        <v>0.65</v>
      </c>
      <c r="C27" s="38">
        <v>24.59</v>
      </c>
      <c r="D27" s="39">
        <v>1474</v>
      </c>
      <c r="E27" s="38" t="s">
        <v>39</v>
      </c>
      <c r="F27" s="38">
        <v>21.73</v>
      </c>
      <c r="G27" s="39">
        <v>12922</v>
      </c>
      <c r="H27" s="38">
        <v>534.3</v>
      </c>
      <c r="I27" s="38">
        <v>2.8</v>
      </c>
      <c r="J27" s="86"/>
    </row>
    <row r="28" spans="1:10">
      <c r="A28" s="36"/>
      <c r="B28" s="37">
        <v>0.7</v>
      </c>
      <c r="C28" s="38">
        <v>24.52</v>
      </c>
      <c r="D28" s="39">
        <v>1642</v>
      </c>
      <c r="E28" s="38" t="s">
        <v>39</v>
      </c>
      <c r="F28" s="38">
        <v>24.7</v>
      </c>
      <c r="G28" s="39">
        <v>13914</v>
      </c>
      <c r="H28" s="38">
        <v>605.6</v>
      </c>
      <c r="I28" s="38">
        <v>2.7</v>
      </c>
      <c r="J28" s="86"/>
    </row>
    <row r="29" spans="1:10">
      <c r="A29" s="36"/>
      <c r="B29" s="37">
        <v>0.75</v>
      </c>
      <c r="C29" s="38">
        <v>24.43</v>
      </c>
      <c r="D29" s="39">
        <v>1826</v>
      </c>
      <c r="E29" s="38" t="s">
        <v>39</v>
      </c>
      <c r="F29" s="38">
        <v>26.95</v>
      </c>
      <c r="G29" s="39">
        <v>14901</v>
      </c>
      <c r="H29" s="38">
        <v>658.4</v>
      </c>
      <c r="I29" s="38">
        <v>2.8</v>
      </c>
      <c r="J29" s="86"/>
    </row>
    <row r="30" spans="1:10">
      <c r="A30" s="36"/>
      <c r="B30" s="37">
        <v>0.8</v>
      </c>
      <c r="C30" s="38">
        <v>24.37</v>
      </c>
      <c r="D30" s="39">
        <v>2022</v>
      </c>
      <c r="E30" s="38" t="s">
        <v>39</v>
      </c>
      <c r="F30" s="38">
        <v>31.62</v>
      </c>
      <c r="G30" s="39">
        <v>15898</v>
      </c>
      <c r="H30" s="38">
        <v>770.6</v>
      </c>
      <c r="I30" s="38">
        <v>2.6</v>
      </c>
      <c r="J30" s="86"/>
    </row>
    <row r="31" spans="1:10">
      <c r="A31" s="36"/>
      <c r="B31" s="37">
        <v>0.85</v>
      </c>
      <c r="C31" s="38">
        <v>24.31</v>
      </c>
      <c r="D31" s="39">
        <v>2216</v>
      </c>
      <c r="E31" s="38" t="s">
        <v>39</v>
      </c>
      <c r="F31" s="38">
        <v>36.81</v>
      </c>
      <c r="G31" s="39">
        <v>16890</v>
      </c>
      <c r="H31" s="38">
        <v>894.9</v>
      </c>
      <c r="I31" s="38">
        <v>2.5</v>
      </c>
      <c r="J31" s="86"/>
    </row>
    <row r="32" spans="1:10">
      <c r="A32" s="36"/>
      <c r="B32" s="37">
        <v>0.9</v>
      </c>
      <c r="C32" s="38">
        <v>24.23</v>
      </c>
      <c r="D32" s="39">
        <v>2402</v>
      </c>
      <c r="E32" s="38" t="s">
        <v>39</v>
      </c>
      <c r="F32" s="38">
        <v>43.6</v>
      </c>
      <c r="G32" s="39">
        <v>17887</v>
      </c>
      <c r="H32" s="38">
        <v>1056.4</v>
      </c>
      <c r="I32" s="38">
        <v>2.3</v>
      </c>
      <c r="J32" s="86"/>
    </row>
    <row r="33" spans="1:10">
      <c r="A33" s="36"/>
      <c r="B33" s="37">
        <v>0.95</v>
      </c>
      <c r="C33" s="38">
        <v>24.17</v>
      </c>
      <c r="D33" s="39">
        <v>2598</v>
      </c>
      <c r="E33" s="38" t="s">
        <v>39</v>
      </c>
      <c r="F33" s="38">
        <v>47.8</v>
      </c>
      <c r="G33" s="39">
        <v>18879</v>
      </c>
      <c r="H33" s="38">
        <v>1155.3</v>
      </c>
      <c r="I33" s="38">
        <v>2.2</v>
      </c>
      <c r="J33" s="86"/>
    </row>
    <row r="34" spans="1:10">
      <c r="A34" s="36"/>
      <c r="B34" s="44">
        <v>1</v>
      </c>
      <c r="C34" s="45">
        <v>24.12</v>
      </c>
      <c r="D34" s="35">
        <v>2782</v>
      </c>
      <c r="E34" s="45" t="s">
        <v>39</v>
      </c>
      <c r="F34" s="45">
        <v>52.62</v>
      </c>
      <c r="G34" s="35">
        <v>19866</v>
      </c>
      <c r="H34" s="45">
        <v>1269.2</v>
      </c>
      <c r="I34" s="45">
        <v>2.2</v>
      </c>
      <c r="J34" s="86"/>
    </row>
    <row r="35" s="1" customFormat="1" ht="24" customHeight="1" spans="1:10">
      <c r="A35" s="12" t="s">
        <v>82</v>
      </c>
      <c r="B35" s="12"/>
      <c r="C35" s="12"/>
      <c r="D35" s="12"/>
      <c r="E35" s="12"/>
      <c r="F35" s="12"/>
      <c r="G35" s="12"/>
      <c r="H35" s="12"/>
      <c r="I35" s="12"/>
      <c r="J35" s="12"/>
    </row>
    <row r="36" ht="228" customHeight="1" spans="1:10">
      <c r="A36" s="46" t="str">
        <f>_xlfn.DISPIMG("ID_D0DC08A1BD2644C2B93EDA70AE478490",1)</f>
        <v>=DISPIMG("ID_D0DC08A1BD2644C2B93EDA70AE478490",1)</v>
      </c>
      <c r="B36" s="46"/>
      <c r="C36" s="46"/>
      <c r="D36" s="46"/>
      <c r="E36" s="46"/>
      <c r="F36" s="46"/>
      <c r="G36" s="46"/>
      <c r="H36" s="46"/>
      <c r="I36" s="46"/>
      <c r="J36" s="47"/>
    </row>
  </sheetData>
  <mergeCells count="29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G14:H14"/>
    <mergeCell ref="G15:H15"/>
    <mergeCell ref="A16:J16"/>
    <mergeCell ref="A35:J35"/>
    <mergeCell ref="A36:J36"/>
    <mergeCell ref="A11:A15"/>
    <mergeCell ref="A19:A34"/>
    <mergeCell ref="J20:J34"/>
    <mergeCell ref="A2:D7"/>
  </mergeCells>
  <pageMargins left="0.75" right="0.75" top="1" bottom="1" header="0.5" footer="0.5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3"/>
  <sheetViews>
    <sheetView topLeftCell="A36" workbookViewId="0">
      <selection activeCell="A52" sqref="$A52:$XFD52"/>
    </sheetView>
  </sheetViews>
  <sheetFormatPr defaultColWidth="9" defaultRowHeight="13.5"/>
  <sheetData>
    <row r="1" s="1" customFormat="1" ht="54" customHeight="1" spans="1:11">
      <c r="A1" s="2" t="s">
        <v>175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6"/>
    </row>
    <row r="2" s="1" customFormat="1" ht="34" customHeight="1" spans="1:11">
      <c r="A2" s="7" t="str">
        <f>_xlfn.DISPIMG("ID_2BE6370D0A1741218A8FA92D561EA260",1)</f>
        <v>=DISPIMG("ID_2BE6370D0A1741218A8FA92D561EA260",1)</v>
      </c>
      <c r="B2" s="8"/>
      <c r="C2" s="8"/>
      <c r="D2" s="8"/>
      <c r="E2" s="9" t="s">
        <v>2</v>
      </c>
      <c r="F2" s="10"/>
      <c r="G2" s="10"/>
      <c r="H2" s="10" t="s">
        <v>176</v>
      </c>
      <c r="I2" s="10"/>
      <c r="J2" s="10"/>
      <c r="K2" s="11"/>
    </row>
    <row r="3" s="1" customFormat="1" ht="34" customHeight="1" spans="1:11">
      <c r="A3" s="8"/>
      <c r="B3" s="8"/>
      <c r="C3" s="8"/>
      <c r="D3" s="8"/>
      <c r="E3" s="9" t="s">
        <v>4</v>
      </c>
      <c r="F3" s="10"/>
      <c r="G3" s="10"/>
      <c r="H3" s="10" t="s">
        <v>100</v>
      </c>
      <c r="I3" s="10"/>
      <c r="J3" s="10"/>
      <c r="K3" s="11"/>
    </row>
    <row r="4" s="1" customFormat="1" ht="34" customHeight="1" spans="1:11">
      <c r="A4" s="8"/>
      <c r="B4" s="8"/>
      <c r="C4" s="8"/>
      <c r="D4" s="8"/>
      <c r="E4" s="9" t="s">
        <v>6</v>
      </c>
      <c r="F4" s="10"/>
      <c r="G4" s="10"/>
      <c r="H4" s="10" t="s">
        <v>7</v>
      </c>
      <c r="I4" s="10"/>
      <c r="J4" s="10"/>
      <c r="K4" s="11"/>
    </row>
    <row r="5" s="1" customFormat="1" ht="34" customHeight="1" spans="1:11">
      <c r="A5" s="8"/>
      <c r="B5" s="8"/>
      <c r="C5" s="8"/>
      <c r="D5" s="8"/>
      <c r="E5" s="9" t="s">
        <v>8</v>
      </c>
      <c r="F5" s="10"/>
      <c r="G5" s="10"/>
      <c r="H5" s="10" t="s">
        <v>91</v>
      </c>
      <c r="I5" s="10"/>
      <c r="J5" s="10"/>
      <c r="K5" s="11"/>
    </row>
    <row r="6" s="1" customFormat="1" ht="34" customHeight="1" spans="1:11">
      <c r="A6" s="8"/>
      <c r="B6" s="8"/>
      <c r="C6" s="8"/>
      <c r="D6" s="8"/>
      <c r="E6" s="9" t="s">
        <v>10</v>
      </c>
      <c r="F6" s="10"/>
      <c r="G6" s="10"/>
      <c r="H6" s="10" t="s">
        <v>177</v>
      </c>
      <c r="I6" s="10"/>
      <c r="J6" s="10"/>
      <c r="K6" s="11"/>
    </row>
    <row r="7" s="1" customFormat="1" ht="34" customHeight="1" spans="1:11">
      <c r="A7" s="8"/>
      <c r="B7" s="8"/>
      <c r="C7" s="8"/>
      <c r="D7" s="8"/>
      <c r="E7" s="9" t="s">
        <v>12</v>
      </c>
      <c r="F7" s="10"/>
      <c r="G7" s="10"/>
      <c r="H7" s="10" t="s">
        <v>13</v>
      </c>
      <c r="I7" s="10"/>
      <c r="J7" s="10"/>
      <c r="K7" s="11"/>
    </row>
    <row r="8" s="1" customFormat="1" ht="24" customHeight="1" spans="1:11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</row>
    <row r="9" spans="1:11">
      <c r="A9" s="13" t="s">
        <v>15</v>
      </c>
      <c r="B9" s="13" t="s">
        <v>16</v>
      </c>
      <c r="C9" s="13" t="s">
        <v>17</v>
      </c>
      <c r="D9" s="13" t="s">
        <v>18</v>
      </c>
      <c r="E9" s="13" t="s">
        <v>19</v>
      </c>
      <c r="F9" s="13" t="s">
        <v>20</v>
      </c>
      <c r="G9" s="14" t="s">
        <v>21</v>
      </c>
      <c r="H9" s="15"/>
      <c r="I9" s="13" t="s">
        <v>22</v>
      </c>
      <c r="J9" s="13" t="s">
        <v>23</v>
      </c>
    </row>
    <row r="10" ht="19.5" spans="1:11">
      <c r="A10" s="16" t="s">
        <v>24</v>
      </c>
      <c r="B10" s="16" t="s">
        <v>25</v>
      </c>
      <c r="C10" s="16" t="s">
        <v>26</v>
      </c>
      <c r="D10" s="16" t="s">
        <v>27</v>
      </c>
      <c r="E10" s="16" t="s">
        <v>28</v>
      </c>
      <c r="F10" s="16" t="s">
        <v>29</v>
      </c>
      <c r="G10" s="17" t="s">
        <v>30</v>
      </c>
      <c r="H10" s="18"/>
      <c r="I10" s="16" t="s">
        <v>31</v>
      </c>
      <c r="J10" s="19" t="s">
        <v>32</v>
      </c>
    </row>
    <row r="11" spans="1:11">
      <c r="A11" s="20" t="s">
        <v>178</v>
      </c>
      <c r="B11" s="21" t="s">
        <v>34</v>
      </c>
      <c r="C11" s="21" t="s">
        <v>35</v>
      </c>
      <c r="D11" s="21" t="s">
        <v>36</v>
      </c>
      <c r="E11" s="21" t="s">
        <v>37</v>
      </c>
      <c r="F11" s="21" t="s">
        <v>38</v>
      </c>
      <c r="G11" s="22" t="s">
        <v>39</v>
      </c>
      <c r="H11" s="23"/>
      <c r="I11" s="21" t="s">
        <v>40</v>
      </c>
      <c r="J11" s="24" t="s">
        <v>36</v>
      </c>
    </row>
    <row r="12" spans="1:11">
      <c r="A12" s="25"/>
      <c r="B12" s="26">
        <v>900</v>
      </c>
      <c r="C12" s="49">
        <v>1032</v>
      </c>
      <c r="D12" s="49">
        <v>46.5</v>
      </c>
      <c r="E12" s="26">
        <v>2920</v>
      </c>
      <c r="F12" s="49">
        <v>2.8</v>
      </c>
      <c r="G12" s="27">
        <v>9050</v>
      </c>
      <c r="H12" s="28"/>
      <c r="I12" s="26">
        <v>6</v>
      </c>
      <c r="J12" s="29">
        <v>100</v>
      </c>
    </row>
    <row r="13" spans="1:11">
      <c r="A13" s="25"/>
      <c r="B13" s="26">
        <v>900</v>
      </c>
      <c r="C13" s="49">
        <v>1150</v>
      </c>
      <c r="D13" s="49">
        <v>51.8</v>
      </c>
      <c r="E13" s="26">
        <v>3180</v>
      </c>
      <c r="F13" s="49">
        <v>2.8</v>
      </c>
      <c r="G13" s="27">
        <v>1050</v>
      </c>
      <c r="H13" s="28"/>
      <c r="I13" s="26">
        <v>6</v>
      </c>
      <c r="J13" s="29">
        <v>100</v>
      </c>
    </row>
    <row r="14" spans="1:11">
      <c r="A14" s="25"/>
      <c r="B14" s="30">
        <v>1250</v>
      </c>
      <c r="C14" s="51">
        <v>1181</v>
      </c>
      <c r="D14" s="51">
        <v>53.2</v>
      </c>
      <c r="E14" s="30">
        <v>3230</v>
      </c>
      <c r="F14" s="51">
        <v>2.7</v>
      </c>
      <c r="G14" s="31">
        <v>8040</v>
      </c>
      <c r="H14" s="32"/>
      <c r="I14" s="30">
        <v>6</v>
      </c>
      <c r="J14" s="33">
        <v>100</v>
      </c>
    </row>
    <row r="15" s="1" customFormat="1" ht="24" customHeight="1" spans="1:11">
      <c r="A15" s="12" t="s">
        <v>49</v>
      </c>
      <c r="B15" s="12"/>
      <c r="C15" s="12"/>
      <c r="D15" s="12"/>
      <c r="E15" s="12"/>
      <c r="F15" s="12"/>
      <c r="G15" s="12"/>
      <c r="H15" s="12"/>
      <c r="I15" s="12"/>
      <c r="J15" s="12"/>
    </row>
    <row r="16" spans="1:11">
      <c r="A16" s="13" t="s">
        <v>15</v>
      </c>
      <c r="B16" s="34" t="s">
        <v>50</v>
      </c>
      <c r="C16" s="13" t="s">
        <v>51</v>
      </c>
      <c r="D16" s="13" t="s">
        <v>19</v>
      </c>
      <c r="E16" s="13" t="s">
        <v>52</v>
      </c>
      <c r="F16" s="13" t="s">
        <v>53</v>
      </c>
      <c r="G16" s="13" t="s">
        <v>54</v>
      </c>
      <c r="H16" s="13" t="s">
        <v>55</v>
      </c>
      <c r="I16" s="13" t="s">
        <v>20</v>
      </c>
      <c r="J16" s="34" t="s">
        <v>56</v>
      </c>
    </row>
    <row r="17" ht="19.5" spans="1:10">
      <c r="A17" s="16" t="s">
        <v>57</v>
      </c>
      <c r="B17" s="19" t="s">
        <v>58</v>
      </c>
      <c r="C17" s="16" t="s">
        <v>59</v>
      </c>
      <c r="D17" s="16" t="s">
        <v>60</v>
      </c>
      <c r="E17" s="16" t="s">
        <v>61</v>
      </c>
      <c r="F17" s="16" t="s">
        <v>62</v>
      </c>
      <c r="G17" s="16" t="s">
        <v>63</v>
      </c>
      <c r="H17" s="16" t="s">
        <v>64</v>
      </c>
      <c r="I17" s="16" t="s">
        <v>29</v>
      </c>
      <c r="J17" s="19" t="s">
        <v>65</v>
      </c>
    </row>
    <row r="18" spans="1:10">
      <c r="A18" s="35" t="s">
        <v>179</v>
      </c>
      <c r="B18" s="24" t="s">
        <v>67</v>
      </c>
      <c r="C18" s="21" t="s">
        <v>68</v>
      </c>
      <c r="D18" s="21" t="s">
        <v>37</v>
      </c>
      <c r="E18" s="21" t="s">
        <v>69</v>
      </c>
      <c r="F18" s="21" t="s">
        <v>36</v>
      </c>
      <c r="G18" s="21" t="s">
        <v>70</v>
      </c>
      <c r="H18" s="21" t="s">
        <v>35</v>
      </c>
      <c r="I18" s="21" t="s">
        <v>38</v>
      </c>
      <c r="J18" s="24" t="s">
        <v>71</v>
      </c>
    </row>
    <row r="19" spans="1:10">
      <c r="A19" s="36"/>
      <c r="B19" s="37">
        <v>0.3</v>
      </c>
      <c r="C19" s="38">
        <v>25</v>
      </c>
      <c r="D19" s="39">
        <v>428</v>
      </c>
      <c r="E19" s="38" t="s">
        <v>39</v>
      </c>
      <c r="F19" s="38">
        <v>2.46</v>
      </c>
      <c r="G19" s="39">
        <v>4982</v>
      </c>
      <c r="H19" s="38">
        <v>61.5</v>
      </c>
      <c r="I19" s="38">
        <v>7</v>
      </c>
      <c r="J19" s="85">
        <v>73</v>
      </c>
    </row>
    <row r="20" spans="1:10">
      <c r="A20" s="36"/>
      <c r="B20" s="37">
        <v>0.35</v>
      </c>
      <c r="C20" s="38">
        <v>25</v>
      </c>
      <c r="D20" s="39">
        <v>581</v>
      </c>
      <c r="E20" s="38" t="s">
        <v>39</v>
      </c>
      <c r="F20" s="38">
        <v>3.07</v>
      </c>
      <c r="G20" s="39">
        <v>5695</v>
      </c>
      <c r="H20" s="38">
        <v>76.8</v>
      </c>
      <c r="I20" s="38">
        <v>7.6</v>
      </c>
      <c r="J20" s="86"/>
    </row>
    <row r="21" spans="1:10">
      <c r="A21" s="36"/>
      <c r="B21" s="37">
        <v>0.4</v>
      </c>
      <c r="C21" s="38">
        <v>25</v>
      </c>
      <c r="D21" s="39">
        <v>714</v>
      </c>
      <c r="E21" s="38" t="s">
        <v>39</v>
      </c>
      <c r="F21" s="38">
        <v>4.3</v>
      </c>
      <c r="G21" s="39">
        <v>6417</v>
      </c>
      <c r="H21" s="38">
        <v>107.5</v>
      </c>
      <c r="I21" s="38">
        <v>6.6</v>
      </c>
      <c r="J21" s="86"/>
    </row>
    <row r="22" spans="1:10">
      <c r="A22" s="36"/>
      <c r="B22" s="37">
        <v>0.45</v>
      </c>
      <c r="C22" s="38">
        <v>25</v>
      </c>
      <c r="D22" s="39">
        <v>870</v>
      </c>
      <c r="E22" s="38" t="s">
        <v>39</v>
      </c>
      <c r="F22" s="38">
        <v>5.9</v>
      </c>
      <c r="G22" s="39">
        <v>7164</v>
      </c>
      <c r="H22" s="38">
        <v>147.5</v>
      </c>
      <c r="I22" s="38">
        <v>5.9</v>
      </c>
      <c r="J22" s="86"/>
    </row>
    <row r="23" spans="1:10">
      <c r="A23" s="36"/>
      <c r="B23" s="37">
        <v>0.5</v>
      </c>
      <c r="C23" s="38">
        <v>25</v>
      </c>
      <c r="D23" s="39">
        <v>1058</v>
      </c>
      <c r="E23" s="38" t="s">
        <v>39</v>
      </c>
      <c r="F23" s="38">
        <v>8.12</v>
      </c>
      <c r="G23" s="39">
        <v>8025</v>
      </c>
      <c r="H23" s="38">
        <v>203</v>
      </c>
      <c r="I23" s="38">
        <v>5.2</v>
      </c>
      <c r="J23" s="86"/>
    </row>
    <row r="24" spans="1:10">
      <c r="A24" s="36"/>
      <c r="B24" s="37">
        <v>0.55</v>
      </c>
      <c r="C24" s="38">
        <v>25</v>
      </c>
      <c r="D24" s="39">
        <v>1220</v>
      </c>
      <c r="E24" s="38" t="s">
        <v>39</v>
      </c>
      <c r="F24" s="38">
        <v>10.68</v>
      </c>
      <c r="G24" s="39">
        <v>8933</v>
      </c>
      <c r="H24" s="38">
        <v>267</v>
      </c>
      <c r="I24" s="38">
        <v>4.6</v>
      </c>
      <c r="J24" s="86"/>
    </row>
    <row r="25" spans="1:10">
      <c r="A25" s="36"/>
      <c r="B25" s="37">
        <v>0.6</v>
      </c>
      <c r="C25" s="38">
        <v>25</v>
      </c>
      <c r="D25" s="39">
        <v>1508</v>
      </c>
      <c r="E25" s="38" t="s">
        <v>39</v>
      </c>
      <c r="F25" s="38">
        <v>14.08</v>
      </c>
      <c r="G25" s="39">
        <v>9686</v>
      </c>
      <c r="H25" s="38">
        <v>352</v>
      </c>
      <c r="I25" s="38">
        <v>4.3</v>
      </c>
      <c r="J25" s="86"/>
    </row>
    <row r="26" spans="1:10">
      <c r="A26" s="36"/>
      <c r="B26" s="37">
        <v>0.65</v>
      </c>
      <c r="C26" s="38">
        <v>25</v>
      </c>
      <c r="D26" s="39">
        <v>1709</v>
      </c>
      <c r="E26" s="38" t="s">
        <v>39</v>
      </c>
      <c r="F26" s="38">
        <v>16.01</v>
      </c>
      <c r="G26" s="39">
        <v>10838</v>
      </c>
      <c r="H26" s="38">
        <v>400.3</v>
      </c>
      <c r="I26" s="38">
        <v>4.3</v>
      </c>
      <c r="J26" s="86"/>
    </row>
    <row r="27" spans="1:10">
      <c r="A27" s="36"/>
      <c r="B27" s="37">
        <v>0.7</v>
      </c>
      <c r="C27" s="38">
        <v>25</v>
      </c>
      <c r="D27" s="39">
        <v>1937</v>
      </c>
      <c r="E27" s="38" t="s">
        <v>39</v>
      </c>
      <c r="F27" s="38">
        <v>20.25</v>
      </c>
      <c r="G27" s="39">
        <v>11048</v>
      </c>
      <c r="H27" s="38">
        <v>506.3</v>
      </c>
      <c r="I27" s="38">
        <v>3.8</v>
      </c>
      <c r="J27" s="86"/>
    </row>
    <row r="28" spans="1:10">
      <c r="A28" s="36"/>
      <c r="B28" s="37">
        <v>0.75</v>
      </c>
      <c r="C28" s="38">
        <v>25</v>
      </c>
      <c r="D28" s="39">
        <v>2195</v>
      </c>
      <c r="E28" s="38" t="s">
        <v>39</v>
      </c>
      <c r="F28" s="38">
        <v>25.4</v>
      </c>
      <c r="G28" s="39">
        <v>12271</v>
      </c>
      <c r="H28" s="38">
        <v>635</v>
      </c>
      <c r="I28" s="38">
        <v>3.5</v>
      </c>
      <c r="J28" s="86"/>
    </row>
    <row r="29" spans="1:10">
      <c r="A29" s="36"/>
      <c r="B29" s="37">
        <v>0.8</v>
      </c>
      <c r="C29" s="38">
        <v>25</v>
      </c>
      <c r="D29" s="39">
        <v>2474</v>
      </c>
      <c r="E29" s="38" t="s">
        <v>39</v>
      </c>
      <c r="F29" s="38">
        <v>29.73</v>
      </c>
      <c r="G29" s="39">
        <v>12515</v>
      </c>
      <c r="H29" s="38">
        <v>743.3</v>
      </c>
      <c r="I29" s="38">
        <v>3.3</v>
      </c>
      <c r="J29" s="86"/>
    </row>
    <row r="30" spans="1:10">
      <c r="A30" s="36"/>
      <c r="B30" s="37">
        <v>0.85</v>
      </c>
      <c r="C30" s="38">
        <v>25</v>
      </c>
      <c r="D30" s="39">
        <v>2747</v>
      </c>
      <c r="E30" s="38" t="s">
        <v>39</v>
      </c>
      <c r="F30" s="38">
        <v>36.65</v>
      </c>
      <c r="G30" s="39">
        <v>13005</v>
      </c>
      <c r="H30" s="38">
        <v>916.3</v>
      </c>
      <c r="I30" s="38">
        <v>3</v>
      </c>
      <c r="J30" s="86"/>
    </row>
    <row r="31" spans="1:10">
      <c r="A31" s="36"/>
      <c r="B31" s="37">
        <v>0.9</v>
      </c>
      <c r="C31" s="38">
        <v>25</v>
      </c>
      <c r="D31" s="39">
        <v>2864</v>
      </c>
      <c r="E31" s="38" t="s">
        <v>39</v>
      </c>
      <c r="F31" s="38">
        <v>40.85</v>
      </c>
      <c r="G31" s="39">
        <v>13559</v>
      </c>
      <c r="H31" s="38">
        <v>1021.3</v>
      </c>
      <c r="I31" s="38">
        <v>2.8</v>
      </c>
      <c r="J31" s="86"/>
    </row>
    <row r="32" spans="1:10">
      <c r="A32" s="36"/>
      <c r="B32" s="37">
        <v>0.95</v>
      </c>
      <c r="C32" s="38">
        <v>25</v>
      </c>
      <c r="D32" s="39">
        <v>3160</v>
      </c>
      <c r="E32" s="38" t="s">
        <v>39</v>
      </c>
      <c r="F32" s="38">
        <v>49.42</v>
      </c>
      <c r="G32" s="39">
        <v>14027</v>
      </c>
      <c r="H32" s="38">
        <v>1235.5</v>
      </c>
      <c r="I32" s="38">
        <v>2.6</v>
      </c>
      <c r="J32" s="86"/>
    </row>
    <row r="33" spans="1:10">
      <c r="A33" s="36"/>
      <c r="B33" s="37">
        <v>1</v>
      </c>
      <c r="C33" s="38">
        <v>25</v>
      </c>
      <c r="D33" s="39">
        <v>3387</v>
      </c>
      <c r="E33" s="38" t="s">
        <v>39</v>
      </c>
      <c r="F33" s="38">
        <v>54.47</v>
      </c>
      <c r="G33" s="39">
        <v>14518</v>
      </c>
      <c r="H33" s="38">
        <v>1361.8</v>
      </c>
      <c r="I33" s="38">
        <v>2.5</v>
      </c>
      <c r="J33" s="86"/>
    </row>
    <row r="34" spans="1:10">
      <c r="A34" s="13" t="s">
        <v>15</v>
      </c>
      <c r="B34" s="34" t="s">
        <v>50</v>
      </c>
      <c r="C34" s="13" t="s">
        <v>51</v>
      </c>
      <c r="D34" s="13" t="s">
        <v>19</v>
      </c>
      <c r="E34" s="13" t="s">
        <v>52</v>
      </c>
      <c r="F34" s="13" t="s">
        <v>53</v>
      </c>
      <c r="G34" s="13" t="s">
        <v>54</v>
      </c>
      <c r="H34" s="13" t="s">
        <v>55</v>
      </c>
      <c r="I34" s="13" t="s">
        <v>20</v>
      </c>
      <c r="J34" s="34" t="s">
        <v>56</v>
      </c>
    </row>
    <row r="35" ht="19.5" spans="1:10">
      <c r="A35" s="16" t="s">
        <v>57</v>
      </c>
      <c r="B35" s="19" t="s">
        <v>58</v>
      </c>
      <c r="C35" s="16" t="s">
        <v>59</v>
      </c>
      <c r="D35" s="16" t="s">
        <v>60</v>
      </c>
      <c r="E35" s="16" t="s">
        <v>61</v>
      </c>
      <c r="F35" s="16" t="s">
        <v>62</v>
      </c>
      <c r="G35" s="16" t="s">
        <v>63</v>
      </c>
      <c r="H35" s="16" t="s">
        <v>64</v>
      </c>
      <c r="I35" s="16" t="s">
        <v>29</v>
      </c>
      <c r="J35" s="19" t="s">
        <v>65</v>
      </c>
    </row>
    <row r="36" spans="1:10">
      <c r="A36" s="35" t="s">
        <v>180</v>
      </c>
      <c r="B36" s="24" t="s">
        <v>67</v>
      </c>
      <c r="C36" s="21" t="s">
        <v>68</v>
      </c>
      <c r="D36" s="21" t="s">
        <v>37</v>
      </c>
      <c r="E36" s="21" t="s">
        <v>69</v>
      </c>
      <c r="F36" s="21" t="s">
        <v>36</v>
      </c>
      <c r="G36" s="21" t="s">
        <v>70</v>
      </c>
      <c r="H36" s="21" t="s">
        <v>35</v>
      </c>
      <c r="I36" s="21" t="s">
        <v>38</v>
      </c>
      <c r="J36" s="24" t="s">
        <v>71</v>
      </c>
    </row>
    <row r="37" spans="1:10">
      <c r="A37" s="36"/>
      <c r="B37" s="37">
        <v>0.3</v>
      </c>
      <c r="C37" s="38">
        <v>25</v>
      </c>
      <c r="D37" s="39">
        <v>460</v>
      </c>
      <c r="E37" s="38" t="s">
        <v>39</v>
      </c>
      <c r="F37" s="38">
        <v>5.06</v>
      </c>
      <c r="G37" s="39">
        <v>7652</v>
      </c>
      <c r="H37" s="38">
        <v>126.5</v>
      </c>
      <c r="I37" s="38">
        <v>3.6</v>
      </c>
      <c r="J37" s="85">
        <v>87</v>
      </c>
    </row>
    <row r="38" spans="1:10">
      <c r="A38" s="36"/>
      <c r="B38" s="37">
        <v>0.3</v>
      </c>
      <c r="C38" s="38">
        <v>25</v>
      </c>
      <c r="D38" s="39">
        <v>613</v>
      </c>
      <c r="E38" s="38" t="s">
        <v>39</v>
      </c>
      <c r="F38" s="38">
        <v>5.67</v>
      </c>
      <c r="G38" s="39">
        <v>8293</v>
      </c>
      <c r="H38" s="38">
        <v>141.8</v>
      </c>
      <c r="I38" s="38">
        <v>4.3</v>
      </c>
      <c r="J38" s="86"/>
    </row>
    <row r="39" spans="1:10">
      <c r="A39" s="36"/>
      <c r="B39" s="37">
        <v>0.4</v>
      </c>
      <c r="C39" s="38">
        <v>25</v>
      </c>
      <c r="D39" s="39">
        <v>746</v>
      </c>
      <c r="E39" s="38" t="s">
        <v>39</v>
      </c>
      <c r="F39" s="38">
        <v>7.2</v>
      </c>
      <c r="G39" s="39">
        <v>8934</v>
      </c>
      <c r="H39" s="38">
        <v>180</v>
      </c>
      <c r="I39" s="38">
        <v>4.1</v>
      </c>
      <c r="J39" s="86"/>
    </row>
    <row r="40" spans="1:10">
      <c r="A40" s="36"/>
      <c r="B40" s="37">
        <v>0.45</v>
      </c>
      <c r="C40" s="38">
        <v>25</v>
      </c>
      <c r="D40" s="39">
        <v>902</v>
      </c>
      <c r="E40" s="38" t="s">
        <v>39</v>
      </c>
      <c r="F40" s="38">
        <v>9.9</v>
      </c>
      <c r="G40" s="39">
        <v>9575</v>
      </c>
      <c r="H40" s="38">
        <v>247.5</v>
      </c>
      <c r="I40" s="38">
        <v>3.6</v>
      </c>
      <c r="J40" s="86"/>
    </row>
    <row r="41" spans="1:10">
      <c r="A41" s="36"/>
      <c r="B41" s="37">
        <v>0.5</v>
      </c>
      <c r="C41" s="38">
        <v>25</v>
      </c>
      <c r="D41" s="39">
        <v>1090</v>
      </c>
      <c r="E41" s="38" t="s">
        <v>39</v>
      </c>
      <c r="F41" s="38">
        <v>12.12</v>
      </c>
      <c r="G41" s="39">
        <v>10216</v>
      </c>
      <c r="H41" s="38">
        <v>303</v>
      </c>
      <c r="I41" s="38">
        <v>3.6</v>
      </c>
      <c r="J41" s="86"/>
    </row>
    <row r="42" spans="1:10">
      <c r="A42" s="36"/>
      <c r="B42" s="37">
        <v>0.55</v>
      </c>
      <c r="C42" s="38">
        <v>25</v>
      </c>
      <c r="D42" s="39">
        <v>1336</v>
      </c>
      <c r="E42" s="38" t="s">
        <v>39</v>
      </c>
      <c r="F42" s="38">
        <v>14.68</v>
      </c>
      <c r="G42" s="39">
        <v>10857</v>
      </c>
      <c r="H42" s="38">
        <v>367</v>
      </c>
      <c r="I42" s="38">
        <v>3.6</v>
      </c>
      <c r="J42" s="86"/>
    </row>
    <row r="43" spans="1:10">
      <c r="A43" s="36"/>
      <c r="B43" s="37">
        <v>0.6</v>
      </c>
      <c r="C43" s="38">
        <v>25</v>
      </c>
      <c r="D43" s="39">
        <v>1624</v>
      </c>
      <c r="E43" s="38" t="s">
        <v>39</v>
      </c>
      <c r="F43" s="38">
        <v>18.08</v>
      </c>
      <c r="G43" s="39">
        <v>9086</v>
      </c>
      <c r="H43" s="38">
        <v>452</v>
      </c>
      <c r="I43" s="38">
        <v>3.6</v>
      </c>
      <c r="J43" s="86"/>
    </row>
    <row r="44" spans="1:10">
      <c r="A44" s="36"/>
      <c r="B44" s="37">
        <v>0.65</v>
      </c>
      <c r="C44" s="38">
        <v>25</v>
      </c>
      <c r="D44" s="39">
        <v>1839</v>
      </c>
      <c r="E44" s="38" t="s">
        <v>39</v>
      </c>
      <c r="F44" s="38">
        <v>20.91</v>
      </c>
      <c r="G44" s="39">
        <v>10238</v>
      </c>
      <c r="H44" s="38">
        <v>522.8</v>
      </c>
      <c r="I44" s="38">
        <v>3.5</v>
      </c>
      <c r="J44" s="86"/>
    </row>
    <row r="45" spans="1:10">
      <c r="A45" s="36"/>
      <c r="B45" s="37">
        <v>0.7</v>
      </c>
      <c r="C45" s="38">
        <v>25</v>
      </c>
      <c r="D45" s="39">
        <v>2067</v>
      </c>
      <c r="E45" s="38" t="s">
        <v>39</v>
      </c>
      <c r="F45" s="38">
        <v>25.15</v>
      </c>
      <c r="G45" s="39">
        <v>10440</v>
      </c>
      <c r="H45" s="38">
        <v>628.8</v>
      </c>
      <c r="I45" s="38">
        <v>3.3</v>
      </c>
      <c r="J45" s="86"/>
    </row>
    <row r="46" spans="1:10">
      <c r="A46" s="36"/>
      <c r="B46" s="37">
        <v>0.75</v>
      </c>
      <c r="C46" s="38">
        <v>25</v>
      </c>
      <c r="D46" s="39">
        <v>2342</v>
      </c>
      <c r="E46" s="38" t="s">
        <v>39</v>
      </c>
      <c r="F46" s="38">
        <v>30</v>
      </c>
      <c r="G46" s="39">
        <v>11663</v>
      </c>
      <c r="H46" s="38">
        <v>750</v>
      </c>
      <c r="I46" s="38">
        <v>3.1</v>
      </c>
      <c r="J46" s="86"/>
    </row>
    <row r="47" spans="1:10">
      <c r="A47" s="36"/>
      <c r="B47" s="37">
        <v>0.8</v>
      </c>
      <c r="C47" s="38">
        <v>25</v>
      </c>
      <c r="D47" s="39">
        <v>2621</v>
      </c>
      <c r="E47" s="38" t="s">
        <v>39</v>
      </c>
      <c r="F47" s="38">
        <v>34.33</v>
      </c>
      <c r="G47" s="39">
        <v>11822</v>
      </c>
      <c r="H47" s="38">
        <v>858.3</v>
      </c>
      <c r="I47" s="38">
        <v>3.1</v>
      </c>
      <c r="J47" s="86"/>
    </row>
    <row r="48" spans="1:10">
      <c r="A48" s="36"/>
      <c r="B48" s="37">
        <v>0.85</v>
      </c>
      <c r="C48" s="38">
        <v>25</v>
      </c>
      <c r="D48" s="39">
        <v>2896</v>
      </c>
      <c r="E48" s="38" t="s">
        <v>39</v>
      </c>
      <c r="F48" s="38">
        <v>41.55</v>
      </c>
      <c r="G48" s="39">
        <v>12312</v>
      </c>
      <c r="H48" s="38">
        <v>1038.8</v>
      </c>
      <c r="I48" s="38">
        <v>2.8</v>
      </c>
      <c r="J48" s="86"/>
    </row>
    <row r="49" spans="1:10">
      <c r="A49" s="36"/>
      <c r="B49" s="37">
        <v>0.9</v>
      </c>
      <c r="C49" s="38">
        <v>25</v>
      </c>
      <c r="D49" s="39">
        <v>3087</v>
      </c>
      <c r="E49" s="38" t="s">
        <v>39</v>
      </c>
      <c r="F49" s="38">
        <v>45.75</v>
      </c>
      <c r="G49" s="39">
        <v>12866</v>
      </c>
      <c r="H49" s="38">
        <v>1143.8</v>
      </c>
      <c r="I49" s="38">
        <v>2.7</v>
      </c>
      <c r="J49" s="86"/>
    </row>
    <row r="50" spans="1:10">
      <c r="A50" s="36"/>
      <c r="B50" s="37">
        <v>0.95</v>
      </c>
      <c r="C50" s="38">
        <v>25</v>
      </c>
      <c r="D50" s="39">
        <v>3383</v>
      </c>
      <c r="E50" s="38" t="s">
        <v>39</v>
      </c>
      <c r="F50" s="38">
        <v>54.32</v>
      </c>
      <c r="G50" s="39">
        <v>13334</v>
      </c>
      <c r="H50" s="38">
        <v>1358</v>
      </c>
      <c r="I50" s="38">
        <v>2.5</v>
      </c>
      <c r="J50" s="86"/>
    </row>
    <row r="51" spans="1:10">
      <c r="A51" s="36"/>
      <c r="B51" s="44">
        <v>1</v>
      </c>
      <c r="C51" s="45">
        <v>25</v>
      </c>
      <c r="D51" s="35">
        <v>3616</v>
      </c>
      <c r="E51" s="45" t="s">
        <v>39</v>
      </c>
      <c r="F51" s="45">
        <v>59.37</v>
      </c>
      <c r="G51" s="35">
        <v>13825</v>
      </c>
      <c r="H51" s="45">
        <v>1484.3</v>
      </c>
      <c r="I51" s="45">
        <v>2.4</v>
      </c>
      <c r="J51" s="86"/>
    </row>
    <row r="52" s="1" customFormat="1" ht="24" customHeight="1" spans="1:10">
      <c r="A52" s="12" t="s">
        <v>82</v>
      </c>
      <c r="B52" s="12"/>
      <c r="C52" s="12"/>
      <c r="D52" s="12"/>
      <c r="E52" s="12"/>
      <c r="F52" s="12"/>
      <c r="G52" s="12"/>
      <c r="H52" s="12"/>
      <c r="I52" s="12"/>
      <c r="J52" s="12"/>
    </row>
    <row r="53" ht="228" customHeight="1" spans="1:10">
      <c r="A53" s="46" t="str">
        <f>_xlfn.DISPIMG("ID_F7C48DF51D0A4E949E19DBFE60D0846C",1)</f>
        <v>=DISPIMG("ID_F7C48DF51D0A4E949E19DBFE60D0846C",1)</v>
      </c>
      <c r="B53" s="46"/>
      <c r="C53" s="46"/>
      <c r="D53" s="46"/>
      <c r="E53" s="46"/>
      <c r="F53" s="46"/>
      <c r="G53" s="46"/>
      <c r="H53" s="46"/>
      <c r="I53" s="46"/>
      <c r="J53" s="47"/>
    </row>
  </sheetData>
  <mergeCells count="30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G14:H14"/>
    <mergeCell ref="A15:J15"/>
    <mergeCell ref="A52:J52"/>
    <mergeCell ref="A53:J53"/>
    <mergeCell ref="A11:A14"/>
    <mergeCell ref="A18:A33"/>
    <mergeCell ref="A36:A51"/>
    <mergeCell ref="J19:J33"/>
    <mergeCell ref="J37:J51"/>
    <mergeCell ref="A2:D7"/>
  </mergeCells>
  <pageMargins left="0.75" right="0.75" top="1" bottom="1" header="0.5" footer="0.5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2"/>
  <sheetViews>
    <sheetView topLeftCell="A83" workbookViewId="0">
      <selection activeCell="A101" sqref="$A101:$XFD101"/>
    </sheetView>
  </sheetViews>
  <sheetFormatPr defaultColWidth="10" defaultRowHeight="14.25"/>
  <cols>
    <col min="1" max="9" width="10" style="7" customWidth="1"/>
    <col min="10" max="10" width="10" style="1" customWidth="1"/>
    <col min="11" max="11" width="22.5916666666667" style="1" customWidth="1"/>
    <col min="12" max="16384" width="10" style="1"/>
  </cols>
  <sheetData>
    <row r="1" s="1" customFormat="1" ht="54" customHeight="1" spans="1:11">
      <c r="A1" s="2" t="s">
        <v>181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6"/>
    </row>
    <row r="2" s="1" customFormat="1" ht="34" customHeight="1" spans="1:11">
      <c r="A2" s="7" t="str">
        <f>_xlfn.DISPIMG("ID_4A558C47C05040F98F9B6D840D9589E4",1)</f>
        <v>=DISPIMG("ID_4A558C47C05040F98F9B6D840D9589E4",1)</v>
      </c>
      <c r="B2" s="8"/>
      <c r="C2" s="8"/>
      <c r="D2" s="8"/>
      <c r="E2" s="9" t="s">
        <v>2</v>
      </c>
      <c r="F2" s="10"/>
      <c r="G2" s="10"/>
      <c r="H2" s="10" t="s">
        <v>182</v>
      </c>
      <c r="I2" s="10"/>
      <c r="J2" s="10"/>
      <c r="K2" s="11"/>
    </row>
    <row r="3" s="1" customFormat="1" ht="34" customHeight="1" spans="1:11">
      <c r="A3" s="8"/>
      <c r="B3" s="8"/>
      <c r="C3" s="8"/>
      <c r="D3" s="8"/>
      <c r="E3" s="9" t="s">
        <v>4</v>
      </c>
      <c r="F3" s="10"/>
      <c r="G3" s="10"/>
      <c r="H3" s="10" t="s">
        <v>100</v>
      </c>
      <c r="I3" s="10"/>
      <c r="J3" s="10"/>
      <c r="K3" s="11"/>
    </row>
    <row r="4" s="1" customFormat="1" ht="34" customHeight="1" spans="1:11">
      <c r="A4" s="8"/>
      <c r="B4" s="8"/>
      <c r="C4" s="8"/>
      <c r="D4" s="8"/>
      <c r="E4" s="9" t="s">
        <v>6</v>
      </c>
      <c r="F4" s="10"/>
      <c r="G4" s="10"/>
      <c r="H4" s="10" t="s">
        <v>7</v>
      </c>
      <c r="I4" s="10"/>
      <c r="J4" s="10"/>
      <c r="K4" s="11"/>
    </row>
    <row r="5" s="1" customFormat="1" ht="34" customHeight="1" spans="1:11">
      <c r="A5" s="8"/>
      <c r="B5" s="8"/>
      <c r="C5" s="8"/>
      <c r="D5" s="8"/>
      <c r="E5" s="9" t="s">
        <v>8</v>
      </c>
      <c r="F5" s="10"/>
      <c r="G5" s="10"/>
      <c r="H5" s="10" t="s">
        <v>91</v>
      </c>
      <c r="I5" s="10"/>
      <c r="J5" s="10"/>
      <c r="K5" s="11"/>
    </row>
    <row r="6" s="1" customFormat="1" ht="34" customHeight="1" spans="1:11">
      <c r="A6" s="8"/>
      <c r="B6" s="8"/>
      <c r="C6" s="8"/>
      <c r="D6" s="8"/>
      <c r="E6" s="9" t="s">
        <v>10</v>
      </c>
      <c r="F6" s="10"/>
      <c r="G6" s="10"/>
      <c r="H6" s="10" t="s">
        <v>183</v>
      </c>
      <c r="I6" s="10"/>
      <c r="J6" s="10"/>
      <c r="K6" s="11"/>
    </row>
    <row r="7" s="1" customFormat="1" ht="34" customHeight="1" spans="1:11">
      <c r="A7" s="8"/>
      <c r="B7" s="8"/>
      <c r="C7" s="8"/>
      <c r="D7" s="8"/>
      <c r="E7" s="9" t="s">
        <v>12</v>
      </c>
      <c r="F7" s="10"/>
      <c r="G7" s="10"/>
      <c r="H7" s="10" t="s">
        <v>13</v>
      </c>
      <c r="I7" s="10"/>
      <c r="J7" s="10"/>
      <c r="K7" s="11"/>
    </row>
    <row r="8" s="1" customFormat="1" ht="24" customHeight="1" spans="1:11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</row>
    <row r="9" s="1" customFormat="1" spans="1:11">
      <c r="A9" s="13" t="s">
        <v>15</v>
      </c>
      <c r="B9" s="13" t="s">
        <v>16</v>
      </c>
      <c r="C9" s="13" t="s">
        <v>17</v>
      </c>
      <c r="D9" s="13" t="s">
        <v>18</v>
      </c>
      <c r="E9" s="13" t="s">
        <v>19</v>
      </c>
      <c r="F9" s="13" t="s">
        <v>20</v>
      </c>
      <c r="G9" s="14" t="s">
        <v>21</v>
      </c>
      <c r="H9" s="15"/>
      <c r="I9" s="13" t="s">
        <v>22</v>
      </c>
      <c r="J9" s="13" t="s">
        <v>23</v>
      </c>
    </row>
    <row r="10" s="1" customFormat="1" ht="19.5" spans="1:11">
      <c r="A10" s="16" t="s">
        <v>24</v>
      </c>
      <c r="B10" s="16" t="s">
        <v>25</v>
      </c>
      <c r="C10" s="16" t="s">
        <v>26</v>
      </c>
      <c r="D10" s="16" t="s">
        <v>27</v>
      </c>
      <c r="E10" s="16" t="s">
        <v>28</v>
      </c>
      <c r="F10" s="16" t="s">
        <v>29</v>
      </c>
      <c r="G10" s="17" t="s">
        <v>30</v>
      </c>
      <c r="H10" s="18"/>
      <c r="I10" s="16" t="s">
        <v>31</v>
      </c>
      <c r="J10" s="19" t="s">
        <v>32</v>
      </c>
    </row>
    <row r="11" s="1" customFormat="1" spans="1:11">
      <c r="A11" s="20" t="s">
        <v>184</v>
      </c>
      <c r="B11" s="21" t="s">
        <v>34</v>
      </c>
      <c r="C11" s="21" t="s">
        <v>35</v>
      </c>
      <c r="D11" s="21" t="s">
        <v>36</v>
      </c>
      <c r="E11" s="21" t="s">
        <v>37</v>
      </c>
      <c r="F11" s="21" t="s">
        <v>38</v>
      </c>
      <c r="G11" s="22" t="s">
        <v>39</v>
      </c>
      <c r="H11" s="23"/>
      <c r="I11" s="21" t="s">
        <v>40</v>
      </c>
      <c r="J11" s="48" t="s">
        <v>36</v>
      </c>
    </row>
    <row r="12" s="1" customFormat="1" spans="1:11">
      <c r="A12" s="25"/>
      <c r="B12" s="26">
        <v>400</v>
      </c>
      <c r="C12" s="49">
        <v>1497.6</v>
      </c>
      <c r="D12" s="49">
        <v>31.2</v>
      </c>
      <c r="E12" s="26">
        <v>4275</v>
      </c>
      <c r="F12" s="49">
        <v>2.85</v>
      </c>
      <c r="G12" s="27" t="s">
        <v>185</v>
      </c>
      <c r="H12" s="28"/>
      <c r="I12" s="26">
        <v>12</v>
      </c>
      <c r="J12" s="50" t="s">
        <v>39</v>
      </c>
    </row>
    <row r="13" s="1" customFormat="1" spans="1:11">
      <c r="A13" s="25"/>
      <c r="B13" s="26">
        <v>400</v>
      </c>
      <c r="C13" s="49">
        <v>1982.4</v>
      </c>
      <c r="D13" s="49">
        <v>41.3</v>
      </c>
      <c r="E13" s="26">
        <v>4810</v>
      </c>
      <c r="F13" s="49">
        <v>2.43</v>
      </c>
      <c r="G13" s="27" t="s">
        <v>186</v>
      </c>
      <c r="H13" s="28"/>
      <c r="I13" s="26">
        <v>12</v>
      </c>
      <c r="J13" s="50" t="s">
        <v>39</v>
      </c>
    </row>
    <row r="14" s="1" customFormat="1" spans="1:11">
      <c r="A14" s="25"/>
      <c r="B14" s="26">
        <v>640</v>
      </c>
      <c r="C14" s="49">
        <v>1571.2</v>
      </c>
      <c r="D14" s="49">
        <v>49.1</v>
      </c>
      <c r="E14" s="26">
        <v>4310</v>
      </c>
      <c r="F14" s="49">
        <v>2.74</v>
      </c>
      <c r="G14" s="27" t="s">
        <v>185</v>
      </c>
      <c r="H14" s="28"/>
      <c r="I14" s="26">
        <v>8</v>
      </c>
      <c r="J14" s="50" t="s">
        <v>39</v>
      </c>
    </row>
    <row r="15" s="1" customFormat="1" spans="1:11">
      <c r="A15" s="25"/>
      <c r="B15" s="26">
        <v>640</v>
      </c>
      <c r="C15" s="49">
        <v>1936</v>
      </c>
      <c r="D15" s="49">
        <v>60.5</v>
      </c>
      <c r="E15" s="26">
        <v>4725</v>
      </c>
      <c r="F15" s="49">
        <v>2.44</v>
      </c>
      <c r="G15" s="27" t="s">
        <v>186</v>
      </c>
      <c r="H15" s="28"/>
      <c r="I15" s="26">
        <v>8</v>
      </c>
      <c r="J15" s="50" t="s">
        <v>39</v>
      </c>
    </row>
    <row r="16" s="1" customFormat="1" spans="1:11">
      <c r="A16" s="25"/>
      <c r="B16" s="26">
        <v>900</v>
      </c>
      <c r="C16" s="49">
        <v>1711.2</v>
      </c>
      <c r="D16" s="49">
        <v>71.3</v>
      </c>
      <c r="E16" s="26">
        <v>4215</v>
      </c>
      <c r="F16" s="49">
        <v>2.46</v>
      </c>
      <c r="G16" s="27" t="s">
        <v>185</v>
      </c>
      <c r="H16" s="28"/>
      <c r="I16" s="26">
        <v>6</v>
      </c>
      <c r="J16" s="50" t="s">
        <v>39</v>
      </c>
    </row>
    <row r="17" s="1" customFormat="1" spans="1:10">
      <c r="A17" s="25"/>
      <c r="B17" s="26">
        <v>900</v>
      </c>
      <c r="C17" s="49">
        <v>1994.4</v>
      </c>
      <c r="D17" s="49">
        <v>83.1</v>
      </c>
      <c r="E17" s="26">
        <v>4635</v>
      </c>
      <c r="F17" s="49">
        <v>2.32</v>
      </c>
      <c r="G17" s="27" t="s">
        <v>186</v>
      </c>
      <c r="H17" s="28"/>
      <c r="I17" s="26">
        <v>6</v>
      </c>
      <c r="J17" s="50" t="s">
        <v>39</v>
      </c>
    </row>
    <row r="18" s="1" customFormat="1" spans="1:10">
      <c r="A18" s="25"/>
      <c r="B18" s="26">
        <v>1050</v>
      </c>
      <c r="C18" s="49">
        <v>2006.4</v>
      </c>
      <c r="D18" s="49">
        <v>83.6</v>
      </c>
      <c r="E18" s="26">
        <v>4545</v>
      </c>
      <c r="F18" s="49">
        <v>2.27</v>
      </c>
      <c r="G18" s="27" t="s">
        <v>185</v>
      </c>
      <c r="H18" s="28"/>
      <c r="I18" s="26">
        <v>6</v>
      </c>
      <c r="J18" s="50" t="s">
        <v>39</v>
      </c>
    </row>
    <row r="19" s="1" customFormat="1" spans="1:10">
      <c r="A19" s="25"/>
      <c r="B19" s="30">
        <v>1050</v>
      </c>
      <c r="C19" s="51">
        <v>2011.2</v>
      </c>
      <c r="D19" s="51">
        <v>83.8</v>
      </c>
      <c r="E19" s="30">
        <v>4810</v>
      </c>
      <c r="F19" s="51">
        <v>2.39</v>
      </c>
      <c r="G19" s="31" t="s">
        <v>187</v>
      </c>
      <c r="H19" s="32"/>
      <c r="I19" s="30">
        <v>6</v>
      </c>
      <c r="J19" s="52" t="s">
        <v>39</v>
      </c>
    </row>
    <row r="20" s="1" customFormat="1" ht="24" customHeight="1" spans="1:10">
      <c r="A20" s="12" t="s">
        <v>49</v>
      </c>
      <c r="B20" s="12"/>
      <c r="C20" s="12"/>
      <c r="D20" s="12"/>
      <c r="E20" s="12"/>
      <c r="F20" s="12"/>
      <c r="G20" s="12"/>
      <c r="H20" s="12"/>
      <c r="I20" s="12"/>
      <c r="J20" s="12"/>
    </row>
    <row r="21" s="1" customFormat="1" spans="1:10">
      <c r="A21" s="13" t="s">
        <v>15</v>
      </c>
      <c r="B21" s="53" t="s">
        <v>50</v>
      </c>
      <c r="C21" s="13" t="s">
        <v>51</v>
      </c>
      <c r="D21" s="13" t="s">
        <v>19</v>
      </c>
      <c r="E21" s="13" t="s">
        <v>52</v>
      </c>
      <c r="F21" s="13" t="s">
        <v>53</v>
      </c>
      <c r="G21" s="13" t="s">
        <v>54</v>
      </c>
      <c r="H21" s="13" t="s">
        <v>55</v>
      </c>
      <c r="I21" s="13" t="s">
        <v>20</v>
      </c>
      <c r="J21" s="53" t="s">
        <v>56</v>
      </c>
    </row>
    <row r="22" s="1" customFormat="1" ht="19.5" spans="1:10">
      <c r="A22" s="16" t="s">
        <v>57</v>
      </c>
      <c r="B22" s="54" t="s">
        <v>58</v>
      </c>
      <c r="C22" s="16" t="s">
        <v>59</v>
      </c>
      <c r="D22" s="16" t="s">
        <v>60</v>
      </c>
      <c r="E22" s="16" t="s">
        <v>61</v>
      </c>
      <c r="F22" s="16" t="s">
        <v>62</v>
      </c>
      <c r="G22" s="16" t="s">
        <v>63</v>
      </c>
      <c r="H22" s="16" t="s">
        <v>64</v>
      </c>
      <c r="I22" s="16" t="s">
        <v>29</v>
      </c>
      <c r="J22" s="54" t="s">
        <v>65</v>
      </c>
    </row>
    <row r="23" s="1" customFormat="1" spans="1:10">
      <c r="A23" s="55" t="s">
        <v>188</v>
      </c>
      <c r="B23" s="48" t="s">
        <v>67</v>
      </c>
      <c r="C23" s="21" t="s">
        <v>68</v>
      </c>
      <c r="D23" s="21" t="s">
        <v>37</v>
      </c>
      <c r="E23" s="21" t="s">
        <v>69</v>
      </c>
      <c r="F23" s="21" t="s">
        <v>36</v>
      </c>
      <c r="G23" s="21" t="s">
        <v>70</v>
      </c>
      <c r="H23" s="21" t="s">
        <v>35</v>
      </c>
      <c r="I23" s="21" t="s">
        <v>38</v>
      </c>
      <c r="J23" s="48" t="s">
        <v>71</v>
      </c>
    </row>
    <row r="24" s="1" customFormat="1" spans="1:10">
      <c r="A24" s="56"/>
      <c r="B24" s="57">
        <v>0.4</v>
      </c>
      <c r="C24" s="58">
        <v>48</v>
      </c>
      <c r="D24" s="59">
        <v>865</v>
      </c>
      <c r="E24" s="58">
        <f t="shared" ref="E24:E30" si="0">H24*9.55/G24*0.85</f>
        <v>0.169289978976875</v>
      </c>
      <c r="F24" s="58">
        <v>3.1</v>
      </c>
      <c r="G24" s="59">
        <v>7135</v>
      </c>
      <c r="H24" s="58">
        <v>148.8</v>
      </c>
      <c r="I24" s="58">
        <v>5.81</v>
      </c>
      <c r="J24" s="60" t="s">
        <v>39</v>
      </c>
    </row>
    <row r="25" s="1" customFormat="1" spans="1:10">
      <c r="A25" s="56"/>
      <c r="B25" s="57">
        <v>0.5</v>
      </c>
      <c r="C25" s="58">
        <v>48</v>
      </c>
      <c r="D25" s="59">
        <v>1310</v>
      </c>
      <c r="E25" s="58">
        <f t="shared" si="0"/>
        <v>0.236010514285714</v>
      </c>
      <c r="F25" s="58">
        <v>5.3</v>
      </c>
      <c r="G25" s="59">
        <v>8750</v>
      </c>
      <c r="H25" s="58">
        <v>254.4</v>
      </c>
      <c r="I25" s="58">
        <v>5.15</v>
      </c>
      <c r="J25" s="61"/>
    </row>
    <row r="26" s="1" customFormat="1" spans="1:10">
      <c r="A26" s="56"/>
      <c r="B26" s="57">
        <v>0.6</v>
      </c>
      <c r="C26" s="58">
        <v>48</v>
      </c>
      <c r="D26" s="59">
        <v>1790</v>
      </c>
      <c r="E26" s="58">
        <f t="shared" si="0"/>
        <v>0.321472365805169</v>
      </c>
      <c r="F26" s="58">
        <v>8.3</v>
      </c>
      <c r="G26" s="59">
        <v>10060</v>
      </c>
      <c r="H26" s="58">
        <v>398.4</v>
      </c>
      <c r="I26" s="58">
        <v>4.49</v>
      </c>
      <c r="J26" s="61"/>
    </row>
    <row r="27" s="1" customFormat="1" spans="1:10">
      <c r="A27" s="56"/>
      <c r="B27" s="57">
        <v>0.7</v>
      </c>
      <c r="C27" s="58">
        <v>48</v>
      </c>
      <c r="D27" s="59">
        <v>2370</v>
      </c>
      <c r="E27" s="58">
        <f t="shared" si="0"/>
        <v>0.412998088618593</v>
      </c>
      <c r="F27" s="58">
        <v>12.2</v>
      </c>
      <c r="G27" s="59">
        <v>11510</v>
      </c>
      <c r="H27" s="58">
        <v>585.6</v>
      </c>
      <c r="I27" s="58">
        <v>4.05</v>
      </c>
      <c r="J27" s="61"/>
    </row>
    <row r="28" s="1" customFormat="1" spans="1:10">
      <c r="A28" s="56"/>
      <c r="B28" s="57">
        <v>0.8</v>
      </c>
      <c r="C28" s="58">
        <v>48</v>
      </c>
      <c r="D28" s="59">
        <v>2995</v>
      </c>
      <c r="E28" s="58">
        <f t="shared" si="0"/>
        <v>0.524341531322506</v>
      </c>
      <c r="F28" s="58">
        <v>17.4</v>
      </c>
      <c r="G28" s="59">
        <v>12930</v>
      </c>
      <c r="H28" s="58">
        <v>835.2</v>
      </c>
      <c r="I28" s="58">
        <v>3.59</v>
      </c>
      <c r="J28" s="61"/>
    </row>
    <row r="29" s="1" customFormat="1" spans="1:10">
      <c r="A29" s="56"/>
      <c r="B29" s="57">
        <v>0.9</v>
      </c>
      <c r="C29" s="58">
        <v>48</v>
      </c>
      <c r="D29" s="59">
        <v>3630</v>
      </c>
      <c r="E29" s="58">
        <f t="shared" si="0"/>
        <v>0.647114989444054</v>
      </c>
      <c r="F29" s="58">
        <v>23.6</v>
      </c>
      <c r="G29" s="59">
        <v>14210</v>
      </c>
      <c r="H29" s="58">
        <v>1132.8</v>
      </c>
      <c r="I29" s="58">
        <v>3.2</v>
      </c>
      <c r="J29" s="61"/>
    </row>
    <row r="30" s="1" customFormat="1" spans="1:10">
      <c r="A30" s="56"/>
      <c r="B30" s="57">
        <v>1</v>
      </c>
      <c r="C30" s="58">
        <v>48</v>
      </c>
      <c r="D30" s="59">
        <v>4275</v>
      </c>
      <c r="E30" s="58">
        <f t="shared" si="0"/>
        <v>0.79145625</v>
      </c>
      <c r="F30" s="58">
        <v>31.2</v>
      </c>
      <c r="G30" s="59">
        <v>15360</v>
      </c>
      <c r="H30" s="58">
        <v>1497.6</v>
      </c>
      <c r="I30" s="58">
        <v>2.85</v>
      </c>
      <c r="J30" s="61"/>
    </row>
    <row r="31" s="1" customFormat="1" spans="1:10">
      <c r="A31" s="13" t="s">
        <v>15</v>
      </c>
      <c r="B31" s="53" t="s">
        <v>50</v>
      </c>
      <c r="C31" s="13" t="s">
        <v>51</v>
      </c>
      <c r="D31" s="13" t="s">
        <v>19</v>
      </c>
      <c r="E31" s="13" t="s">
        <v>52</v>
      </c>
      <c r="F31" s="13" t="s">
        <v>53</v>
      </c>
      <c r="G31" s="13" t="s">
        <v>54</v>
      </c>
      <c r="H31" s="13" t="s">
        <v>55</v>
      </c>
      <c r="I31" s="13" t="s">
        <v>20</v>
      </c>
      <c r="J31" s="53" t="s">
        <v>56</v>
      </c>
    </row>
    <row r="32" s="1" customFormat="1" ht="19.5" spans="1:10">
      <c r="A32" s="16" t="s">
        <v>57</v>
      </c>
      <c r="B32" s="54" t="s">
        <v>58</v>
      </c>
      <c r="C32" s="16" t="s">
        <v>59</v>
      </c>
      <c r="D32" s="16" t="s">
        <v>60</v>
      </c>
      <c r="E32" s="16" t="s">
        <v>61</v>
      </c>
      <c r="F32" s="16" t="s">
        <v>62</v>
      </c>
      <c r="G32" s="16" t="s">
        <v>63</v>
      </c>
      <c r="H32" s="16" t="s">
        <v>64</v>
      </c>
      <c r="I32" s="16" t="s">
        <v>29</v>
      </c>
      <c r="J32" s="54" t="s">
        <v>65</v>
      </c>
    </row>
    <row r="33" s="1" customFormat="1" spans="1:10">
      <c r="A33" s="55" t="s">
        <v>189</v>
      </c>
      <c r="B33" s="48" t="s">
        <v>67</v>
      </c>
      <c r="C33" s="21" t="s">
        <v>68</v>
      </c>
      <c r="D33" s="21" t="s">
        <v>37</v>
      </c>
      <c r="E33" s="21" t="s">
        <v>69</v>
      </c>
      <c r="F33" s="21" t="s">
        <v>36</v>
      </c>
      <c r="G33" s="21" t="s">
        <v>70</v>
      </c>
      <c r="H33" s="21" t="s">
        <v>35</v>
      </c>
      <c r="I33" s="21" t="s">
        <v>38</v>
      </c>
      <c r="J33" s="48" t="s">
        <v>71</v>
      </c>
    </row>
    <row r="34" s="1" customFormat="1" spans="1:10">
      <c r="A34" s="56"/>
      <c r="B34" s="57">
        <v>0.4</v>
      </c>
      <c r="C34" s="58">
        <v>48</v>
      </c>
      <c r="D34" s="59">
        <v>1033</v>
      </c>
      <c r="E34" s="58">
        <f t="shared" ref="E34:E40" si="1">H34*9.55/G34*0.8</f>
        <v>0.195263019693654</v>
      </c>
      <c r="F34" s="58">
        <v>3.65</v>
      </c>
      <c r="G34" s="59">
        <v>6855</v>
      </c>
      <c r="H34" s="58">
        <v>175.2</v>
      </c>
      <c r="I34" s="58">
        <v>5.9</v>
      </c>
      <c r="J34" s="60" t="s">
        <v>39</v>
      </c>
    </row>
    <row r="35" s="1" customFormat="1" spans="1:10">
      <c r="A35" s="56"/>
      <c r="B35" s="57">
        <v>0.5</v>
      </c>
      <c r="C35" s="58">
        <v>48</v>
      </c>
      <c r="D35" s="59">
        <v>1560</v>
      </c>
      <c r="E35" s="58">
        <f t="shared" si="1"/>
        <v>0.279552460984394</v>
      </c>
      <c r="F35" s="58">
        <v>6.35</v>
      </c>
      <c r="G35" s="59">
        <v>8330</v>
      </c>
      <c r="H35" s="58">
        <v>304.8</v>
      </c>
      <c r="I35" s="58">
        <v>5.12</v>
      </c>
      <c r="J35" s="61"/>
    </row>
    <row r="36" s="1" customFormat="1" spans="1:10">
      <c r="A36" s="56"/>
      <c r="B36" s="57">
        <v>0.6</v>
      </c>
      <c r="C36" s="58">
        <v>48</v>
      </c>
      <c r="D36" s="59">
        <v>2100</v>
      </c>
      <c r="E36" s="58">
        <f t="shared" si="1"/>
        <v>0.386419834710744</v>
      </c>
      <c r="F36" s="58">
        <v>10.2</v>
      </c>
      <c r="G36" s="59">
        <v>9680</v>
      </c>
      <c r="H36" s="58">
        <v>489.6</v>
      </c>
      <c r="I36" s="58">
        <v>4.29</v>
      </c>
      <c r="J36" s="61"/>
    </row>
    <row r="37" s="1" customFormat="1" spans="1:10">
      <c r="A37" s="56"/>
      <c r="B37" s="57">
        <v>0.7</v>
      </c>
      <c r="C37" s="58">
        <v>48</v>
      </c>
      <c r="D37" s="59">
        <v>2830</v>
      </c>
      <c r="E37" s="58">
        <f t="shared" si="1"/>
        <v>0.519131760435572</v>
      </c>
      <c r="F37" s="58">
        <v>15.6</v>
      </c>
      <c r="G37" s="59">
        <v>11020</v>
      </c>
      <c r="H37" s="58">
        <v>748.8</v>
      </c>
      <c r="I37" s="58">
        <v>3.78</v>
      </c>
      <c r="J37" s="61"/>
    </row>
    <row r="38" s="1" customFormat="1" spans="1:10">
      <c r="A38" s="56"/>
      <c r="B38" s="57">
        <v>0.8</v>
      </c>
      <c r="C38" s="58">
        <v>48</v>
      </c>
      <c r="D38" s="59">
        <v>3510</v>
      </c>
      <c r="E38" s="58">
        <f t="shared" si="1"/>
        <v>0.680665903515944</v>
      </c>
      <c r="F38" s="58">
        <v>22.7</v>
      </c>
      <c r="G38" s="59">
        <v>12230</v>
      </c>
      <c r="H38" s="58">
        <v>1089.6</v>
      </c>
      <c r="I38" s="58">
        <v>3.22</v>
      </c>
      <c r="J38" s="61"/>
    </row>
    <row r="39" s="1" customFormat="1" spans="1:10">
      <c r="A39" s="56"/>
      <c r="B39" s="57">
        <v>0.9</v>
      </c>
      <c r="C39" s="58">
        <v>48</v>
      </c>
      <c r="D39" s="59">
        <v>4230</v>
      </c>
      <c r="E39" s="58">
        <f t="shared" si="1"/>
        <v>0.837824719101124</v>
      </c>
      <c r="F39" s="58">
        <v>30.5</v>
      </c>
      <c r="G39" s="59">
        <v>13350</v>
      </c>
      <c r="H39" s="58">
        <v>1464</v>
      </c>
      <c r="I39" s="58">
        <v>2.89</v>
      </c>
      <c r="J39" s="61"/>
    </row>
    <row r="40" s="1" customFormat="1" spans="1:10">
      <c r="A40" s="56"/>
      <c r="B40" s="57">
        <v>1</v>
      </c>
      <c r="C40" s="58">
        <v>48</v>
      </c>
      <c r="D40" s="59">
        <v>4810</v>
      </c>
      <c r="E40" s="58">
        <f t="shared" si="1"/>
        <v>1.07529542066028</v>
      </c>
      <c r="F40" s="58">
        <v>41.3</v>
      </c>
      <c r="G40" s="59">
        <v>14085</v>
      </c>
      <c r="H40" s="58">
        <v>1982.4</v>
      </c>
      <c r="I40" s="58">
        <v>2.43</v>
      </c>
      <c r="J40" s="61"/>
    </row>
    <row r="41" s="1" customFormat="1" spans="1:10">
      <c r="A41" s="13" t="s">
        <v>15</v>
      </c>
      <c r="B41" s="53" t="s">
        <v>50</v>
      </c>
      <c r="C41" s="13" t="s">
        <v>51</v>
      </c>
      <c r="D41" s="13" t="s">
        <v>19</v>
      </c>
      <c r="E41" s="13" t="s">
        <v>52</v>
      </c>
      <c r="F41" s="13" t="s">
        <v>53</v>
      </c>
      <c r="G41" s="13" t="s">
        <v>54</v>
      </c>
      <c r="H41" s="13" t="s">
        <v>55</v>
      </c>
      <c r="I41" s="13" t="s">
        <v>20</v>
      </c>
      <c r="J41" s="53" t="s">
        <v>56</v>
      </c>
    </row>
    <row r="42" s="1" customFormat="1" ht="19.5" spans="1:10">
      <c r="A42" s="16" t="s">
        <v>57</v>
      </c>
      <c r="B42" s="54" t="s">
        <v>58</v>
      </c>
      <c r="C42" s="16" t="s">
        <v>59</v>
      </c>
      <c r="D42" s="16" t="s">
        <v>60</v>
      </c>
      <c r="E42" s="16" t="s">
        <v>61</v>
      </c>
      <c r="F42" s="16" t="s">
        <v>62</v>
      </c>
      <c r="G42" s="16" t="s">
        <v>63</v>
      </c>
      <c r="H42" s="16" t="s">
        <v>64</v>
      </c>
      <c r="I42" s="16" t="s">
        <v>29</v>
      </c>
      <c r="J42" s="54" t="s">
        <v>65</v>
      </c>
    </row>
    <row r="43" s="1" customFormat="1" spans="1:10">
      <c r="A43" s="55" t="s">
        <v>190</v>
      </c>
      <c r="B43" s="48" t="s">
        <v>67</v>
      </c>
      <c r="C43" s="21" t="s">
        <v>68</v>
      </c>
      <c r="D43" s="21" t="s">
        <v>37</v>
      </c>
      <c r="E43" s="21" t="s">
        <v>69</v>
      </c>
      <c r="F43" s="21" t="s">
        <v>36</v>
      </c>
      <c r="G43" s="21" t="s">
        <v>70</v>
      </c>
      <c r="H43" s="21" t="s">
        <v>35</v>
      </c>
      <c r="I43" s="21" t="s">
        <v>38</v>
      </c>
      <c r="J43" s="48" t="s">
        <v>71</v>
      </c>
    </row>
    <row r="44" s="1" customFormat="1" spans="1:10">
      <c r="A44" s="56"/>
      <c r="B44" s="57">
        <v>0.4</v>
      </c>
      <c r="C44" s="58">
        <v>32</v>
      </c>
      <c r="D44" s="59">
        <v>895</v>
      </c>
      <c r="E44" s="58">
        <f t="shared" ref="E44:E50" si="2">H44*9.55/G44*0.85</f>
        <v>0.184124530924253</v>
      </c>
      <c r="F44" s="58">
        <v>5.1</v>
      </c>
      <c r="G44" s="59">
        <v>7195</v>
      </c>
      <c r="H44" s="58">
        <v>163.2</v>
      </c>
      <c r="I44" s="58">
        <v>5.48</v>
      </c>
      <c r="J44" s="60" t="s">
        <v>39</v>
      </c>
    </row>
    <row r="45" s="1" customFormat="1" spans="1:10">
      <c r="A45" s="56"/>
      <c r="B45" s="57">
        <v>0.5</v>
      </c>
      <c r="C45" s="58">
        <v>32</v>
      </c>
      <c r="D45" s="59">
        <v>1350</v>
      </c>
      <c r="E45" s="58">
        <f t="shared" si="2"/>
        <v>0.25946515323496</v>
      </c>
      <c r="F45" s="58">
        <v>8.8</v>
      </c>
      <c r="G45" s="59">
        <v>8810</v>
      </c>
      <c r="H45" s="58">
        <v>281.6</v>
      </c>
      <c r="I45" s="58">
        <v>4.79</v>
      </c>
      <c r="J45" s="61"/>
    </row>
    <row r="46" s="1" customFormat="1" spans="1:10">
      <c r="A46" s="56"/>
      <c r="B46" s="57">
        <v>0.6</v>
      </c>
      <c r="C46" s="58">
        <v>32</v>
      </c>
      <c r="D46" s="59">
        <v>1820</v>
      </c>
      <c r="E46" s="58">
        <f t="shared" si="2"/>
        <v>0.353986666666667</v>
      </c>
      <c r="F46" s="58">
        <v>13.9</v>
      </c>
      <c r="G46" s="59">
        <v>10200</v>
      </c>
      <c r="H46" s="58">
        <v>444.8</v>
      </c>
      <c r="I46" s="58">
        <v>4.09</v>
      </c>
      <c r="J46" s="61"/>
    </row>
    <row r="47" s="1" customFormat="1" spans="1:10">
      <c r="A47" s="56"/>
      <c r="B47" s="57">
        <v>0.7</v>
      </c>
      <c r="C47" s="58">
        <v>32</v>
      </c>
      <c r="D47" s="59">
        <v>2390</v>
      </c>
      <c r="E47" s="58">
        <f t="shared" si="2"/>
        <v>0.459058620689655</v>
      </c>
      <c r="F47" s="58">
        <v>20.5</v>
      </c>
      <c r="G47" s="59">
        <v>11600</v>
      </c>
      <c r="H47" s="58">
        <v>656</v>
      </c>
      <c r="I47" s="58">
        <v>3.64</v>
      </c>
      <c r="J47" s="61"/>
    </row>
    <row r="48" s="1" customFormat="1" spans="1:10">
      <c r="A48" s="56"/>
      <c r="B48" s="57">
        <v>0.8</v>
      </c>
      <c r="C48" s="58">
        <v>32</v>
      </c>
      <c r="D48" s="59">
        <v>3020</v>
      </c>
      <c r="E48" s="58">
        <f t="shared" si="2"/>
        <v>0.558494044856922</v>
      </c>
      <c r="F48" s="58">
        <v>27.8</v>
      </c>
      <c r="G48" s="59">
        <v>12930</v>
      </c>
      <c r="H48" s="58">
        <v>889.6</v>
      </c>
      <c r="I48" s="58">
        <v>3.39</v>
      </c>
      <c r="J48" s="61"/>
    </row>
    <row r="49" s="1" customFormat="1" spans="1:10">
      <c r="A49" s="56"/>
      <c r="B49" s="57">
        <v>0.9</v>
      </c>
      <c r="C49" s="58">
        <v>32</v>
      </c>
      <c r="D49" s="59">
        <v>3640</v>
      </c>
      <c r="E49" s="58">
        <f t="shared" si="2"/>
        <v>0.685985915492958</v>
      </c>
      <c r="F49" s="58">
        <v>37.5</v>
      </c>
      <c r="G49" s="59">
        <v>14200</v>
      </c>
      <c r="H49" s="58">
        <v>1200</v>
      </c>
      <c r="I49" s="58">
        <v>3.03</v>
      </c>
      <c r="J49" s="61"/>
    </row>
    <row r="50" s="1" customFormat="1" spans="1:10">
      <c r="A50" s="56"/>
      <c r="B50" s="57">
        <v>1</v>
      </c>
      <c r="C50" s="58">
        <v>32</v>
      </c>
      <c r="D50" s="59">
        <v>4310</v>
      </c>
      <c r="E50" s="58">
        <f t="shared" si="2"/>
        <v>0.832520626631854</v>
      </c>
      <c r="F50" s="58">
        <v>49.1</v>
      </c>
      <c r="G50" s="59">
        <v>15320</v>
      </c>
      <c r="H50" s="58">
        <v>1571.2</v>
      </c>
      <c r="I50" s="58">
        <v>2.74</v>
      </c>
      <c r="J50" s="61"/>
    </row>
    <row r="51" s="1" customFormat="1" spans="1:10">
      <c r="A51" s="13" t="s">
        <v>15</v>
      </c>
      <c r="B51" s="53" t="s">
        <v>50</v>
      </c>
      <c r="C51" s="13" t="s">
        <v>51</v>
      </c>
      <c r="D51" s="13" t="s">
        <v>19</v>
      </c>
      <c r="E51" s="13" t="s">
        <v>52</v>
      </c>
      <c r="F51" s="13" t="s">
        <v>53</v>
      </c>
      <c r="G51" s="13" t="s">
        <v>54</v>
      </c>
      <c r="H51" s="13" t="s">
        <v>55</v>
      </c>
      <c r="I51" s="13" t="s">
        <v>20</v>
      </c>
      <c r="J51" s="53" t="s">
        <v>56</v>
      </c>
    </row>
    <row r="52" s="1" customFormat="1" ht="19.5" spans="1:10">
      <c r="A52" s="16" t="s">
        <v>57</v>
      </c>
      <c r="B52" s="54" t="s">
        <v>58</v>
      </c>
      <c r="C52" s="16" t="s">
        <v>59</v>
      </c>
      <c r="D52" s="16" t="s">
        <v>60</v>
      </c>
      <c r="E52" s="16" t="s">
        <v>61</v>
      </c>
      <c r="F52" s="16" t="s">
        <v>62</v>
      </c>
      <c r="G52" s="16" t="s">
        <v>63</v>
      </c>
      <c r="H52" s="16" t="s">
        <v>64</v>
      </c>
      <c r="I52" s="16" t="s">
        <v>29</v>
      </c>
      <c r="J52" s="54" t="s">
        <v>65</v>
      </c>
    </row>
    <row r="53" s="1" customFormat="1" spans="1:10">
      <c r="A53" s="55" t="s">
        <v>191</v>
      </c>
      <c r="B53" s="48" t="s">
        <v>67</v>
      </c>
      <c r="C53" s="21" t="s">
        <v>68</v>
      </c>
      <c r="D53" s="21" t="s">
        <v>37</v>
      </c>
      <c r="E53" s="21" t="s">
        <v>69</v>
      </c>
      <c r="F53" s="21" t="s">
        <v>36</v>
      </c>
      <c r="G53" s="21" t="s">
        <v>70</v>
      </c>
      <c r="H53" s="21" t="s">
        <v>35</v>
      </c>
      <c r="I53" s="21" t="s">
        <v>38</v>
      </c>
      <c r="J53" s="48" t="s">
        <v>71</v>
      </c>
    </row>
    <row r="54" s="1" customFormat="1" spans="1:10">
      <c r="A54" s="56"/>
      <c r="B54" s="57">
        <v>0.4</v>
      </c>
      <c r="C54" s="58">
        <v>32</v>
      </c>
      <c r="D54" s="59">
        <v>1055</v>
      </c>
      <c r="E54" s="58">
        <f t="shared" ref="E54:E60" si="3">H54*9.55/G54*0.85</f>
        <v>0.217887673231218</v>
      </c>
      <c r="F54" s="58">
        <v>5.75</v>
      </c>
      <c r="G54" s="59">
        <v>6855</v>
      </c>
      <c r="H54" s="58">
        <v>184</v>
      </c>
      <c r="I54" s="58">
        <v>5.73</v>
      </c>
      <c r="J54" s="60" t="s">
        <v>39</v>
      </c>
    </row>
    <row r="55" s="1" customFormat="1" spans="1:10">
      <c r="A55" s="56"/>
      <c r="B55" s="57">
        <v>0.5</v>
      </c>
      <c r="C55" s="58">
        <v>32</v>
      </c>
      <c r="D55" s="59">
        <v>1595</v>
      </c>
      <c r="E55" s="58">
        <f t="shared" si="3"/>
        <v>0.322760334528077</v>
      </c>
      <c r="F55" s="58">
        <v>10.4</v>
      </c>
      <c r="G55" s="59">
        <v>8370</v>
      </c>
      <c r="H55" s="58">
        <v>332.8</v>
      </c>
      <c r="I55" s="58">
        <v>4.79</v>
      </c>
      <c r="J55" s="61"/>
    </row>
    <row r="56" s="1" customFormat="1" spans="1:10">
      <c r="A56" s="56"/>
      <c r="B56" s="57">
        <v>0.6</v>
      </c>
      <c r="C56" s="58">
        <v>32</v>
      </c>
      <c r="D56" s="59">
        <v>2115</v>
      </c>
      <c r="E56" s="58">
        <f t="shared" si="3"/>
        <v>0.440179079497908</v>
      </c>
      <c r="F56" s="58">
        <v>16.2</v>
      </c>
      <c r="G56" s="59">
        <v>9560</v>
      </c>
      <c r="H56" s="58">
        <v>518.4</v>
      </c>
      <c r="I56" s="58">
        <v>4.08</v>
      </c>
      <c r="J56" s="61"/>
    </row>
    <row r="57" s="1" customFormat="1" spans="1:10">
      <c r="A57" s="56"/>
      <c r="B57" s="57">
        <v>0.7</v>
      </c>
      <c r="C57" s="58">
        <v>32</v>
      </c>
      <c r="D57" s="59">
        <v>2835</v>
      </c>
      <c r="E57" s="58">
        <f t="shared" si="3"/>
        <v>0.57487868852459</v>
      </c>
      <c r="F57" s="58">
        <v>24.3</v>
      </c>
      <c r="G57" s="59">
        <v>10980</v>
      </c>
      <c r="H57" s="58">
        <v>777.6</v>
      </c>
      <c r="I57" s="58">
        <v>3.65</v>
      </c>
      <c r="J57" s="61"/>
    </row>
    <row r="58" s="1" customFormat="1" spans="1:10">
      <c r="A58" s="56"/>
      <c r="B58" s="57">
        <v>0.8</v>
      </c>
      <c r="C58" s="58">
        <v>32</v>
      </c>
      <c r="D58" s="59">
        <v>3456</v>
      </c>
      <c r="E58" s="58">
        <f t="shared" si="3"/>
        <v>0.754766225165563</v>
      </c>
      <c r="F58" s="58">
        <v>35.1</v>
      </c>
      <c r="G58" s="59">
        <v>12080</v>
      </c>
      <c r="H58" s="58">
        <v>1123.2</v>
      </c>
      <c r="I58" s="58">
        <v>3.08</v>
      </c>
      <c r="J58" s="61"/>
    </row>
    <row r="59" s="1" customFormat="1" spans="1:10">
      <c r="A59" s="56"/>
      <c r="B59" s="57">
        <v>0.9</v>
      </c>
      <c r="C59" s="58">
        <v>32</v>
      </c>
      <c r="D59" s="59">
        <v>4135</v>
      </c>
      <c r="E59" s="58">
        <f t="shared" si="3"/>
        <v>0.912616882129278</v>
      </c>
      <c r="F59" s="58">
        <v>46.2</v>
      </c>
      <c r="G59" s="59">
        <v>13150</v>
      </c>
      <c r="H59" s="58">
        <v>1478.4</v>
      </c>
      <c r="I59" s="58">
        <v>2.8</v>
      </c>
      <c r="J59" s="61"/>
    </row>
    <row r="60" s="1" customFormat="1" spans="1:10">
      <c r="A60" s="56"/>
      <c r="B60" s="57">
        <v>1</v>
      </c>
      <c r="C60" s="58">
        <v>32</v>
      </c>
      <c r="D60" s="59">
        <v>4725</v>
      </c>
      <c r="E60" s="58">
        <f t="shared" si="3"/>
        <v>1.12655770609319</v>
      </c>
      <c r="F60" s="58">
        <v>60.5</v>
      </c>
      <c r="G60" s="59">
        <v>13950</v>
      </c>
      <c r="H60" s="58">
        <v>1936</v>
      </c>
      <c r="I60" s="58">
        <v>2.44</v>
      </c>
      <c r="J60" s="61"/>
    </row>
    <row r="61" s="1" customFormat="1" spans="1:10">
      <c r="A61" s="13" t="s">
        <v>15</v>
      </c>
      <c r="B61" s="53" t="s">
        <v>50</v>
      </c>
      <c r="C61" s="13" t="s">
        <v>51</v>
      </c>
      <c r="D61" s="13" t="s">
        <v>19</v>
      </c>
      <c r="E61" s="13" t="s">
        <v>52</v>
      </c>
      <c r="F61" s="13" t="s">
        <v>53</v>
      </c>
      <c r="G61" s="13" t="s">
        <v>54</v>
      </c>
      <c r="H61" s="13" t="s">
        <v>55</v>
      </c>
      <c r="I61" s="13" t="s">
        <v>20</v>
      </c>
      <c r="J61" s="53" t="s">
        <v>56</v>
      </c>
    </row>
    <row r="62" s="1" customFormat="1" ht="19.5" spans="1:10">
      <c r="A62" s="16" t="s">
        <v>57</v>
      </c>
      <c r="B62" s="54" t="s">
        <v>58</v>
      </c>
      <c r="C62" s="16" t="s">
        <v>59</v>
      </c>
      <c r="D62" s="16" t="s">
        <v>60</v>
      </c>
      <c r="E62" s="16" t="s">
        <v>61</v>
      </c>
      <c r="F62" s="16" t="s">
        <v>62</v>
      </c>
      <c r="G62" s="16" t="s">
        <v>63</v>
      </c>
      <c r="H62" s="16" t="s">
        <v>64</v>
      </c>
      <c r="I62" s="16" t="s">
        <v>29</v>
      </c>
      <c r="J62" s="54" t="s">
        <v>65</v>
      </c>
    </row>
    <row r="63" s="1" customFormat="1" spans="1:10">
      <c r="A63" s="55" t="s">
        <v>192</v>
      </c>
      <c r="B63" s="48" t="s">
        <v>67</v>
      </c>
      <c r="C63" s="21" t="s">
        <v>68</v>
      </c>
      <c r="D63" s="21" t="s">
        <v>37</v>
      </c>
      <c r="E63" s="21" t="s">
        <v>69</v>
      </c>
      <c r="F63" s="21" t="s">
        <v>36</v>
      </c>
      <c r="G63" s="21" t="s">
        <v>70</v>
      </c>
      <c r="H63" s="21" t="s">
        <v>35</v>
      </c>
      <c r="I63" s="21" t="s">
        <v>38</v>
      </c>
      <c r="J63" s="48" t="s">
        <v>71</v>
      </c>
    </row>
    <row r="64" s="1" customFormat="1" spans="1:10">
      <c r="A64" s="56"/>
      <c r="B64" s="57">
        <v>0.4</v>
      </c>
      <c r="C64" s="58">
        <v>24</v>
      </c>
      <c r="D64" s="59">
        <v>955</v>
      </c>
      <c r="E64" s="58">
        <f t="shared" ref="E64:E70" si="4">H64*9.55/G64*0.85</f>
        <v>0.200491807718348</v>
      </c>
      <c r="F64" s="58">
        <v>7.6</v>
      </c>
      <c r="G64" s="59">
        <v>7385</v>
      </c>
      <c r="H64" s="58">
        <v>182.4</v>
      </c>
      <c r="I64" s="58">
        <v>5.24</v>
      </c>
      <c r="J64" s="60" t="s">
        <v>39</v>
      </c>
    </row>
    <row r="65" s="1" customFormat="1" spans="1:10">
      <c r="A65" s="56"/>
      <c r="B65" s="57">
        <v>0.5</v>
      </c>
      <c r="C65" s="58">
        <v>24</v>
      </c>
      <c r="D65" s="59">
        <v>1395</v>
      </c>
      <c r="E65" s="58">
        <f t="shared" si="4"/>
        <v>0.278159063022867</v>
      </c>
      <c r="F65" s="58">
        <v>12.8</v>
      </c>
      <c r="G65" s="59">
        <v>8965</v>
      </c>
      <c r="H65" s="58">
        <v>307.2</v>
      </c>
      <c r="I65" s="58">
        <v>4.54</v>
      </c>
      <c r="J65" s="61"/>
    </row>
    <row r="66" s="1" customFormat="1" spans="1:10">
      <c r="A66" s="56"/>
      <c r="B66" s="57">
        <v>0.6</v>
      </c>
      <c r="C66" s="58">
        <v>24</v>
      </c>
      <c r="D66" s="59">
        <v>1895</v>
      </c>
      <c r="E66" s="58">
        <f t="shared" si="4"/>
        <v>0.387953246753247</v>
      </c>
      <c r="F66" s="58">
        <v>20.7</v>
      </c>
      <c r="G66" s="59">
        <v>10395</v>
      </c>
      <c r="H66" s="58">
        <v>496.8</v>
      </c>
      <c r="I66" s="58">
        <v>3.81</v>
      </c>
      <c r="J66" s="61"/>
    </row>
    <row r="67" s="1" customFormat="1" spans="1:10">
      <c r="A67" s="56"/>
      <c r="B67" s="57">
        <v>0.7</v>
      </c>
      <c r="C67" s="58">
        <v>24</v>
      </c>
      <c r="D67" s="59">
        <v>2465</v>
      </c>
      <c r="E67" s="58">
        <f t="shared" si="4"/>
        <v>0.481057445905813</v>
      </c>
      <c r="F67" s="58">
        <v>29.1</v>
      </c>
      <c r="G67" s="59">
        <v>11785</v>
      </c>
      <c r="H67" s="58">
        <v>698.4</v>
      </c>
      <c r="I67" s="58">
        <v>3.53</v>
      </c>
      <c r="J67" s="61"/>
    </row>
    <row r="68" s="1" customFormat="1" spans="1:10">
      <c r="A68" s="56"/>
      <c r="B68" s="57">
        <v>0.8</v>
      </c>
      <c r="C68" s="58">
        <v>24</v>
      </c>
      <c r="D68" s="59">
        <v>3055</v>
      </c>
      <c r="E68" s="58">
        <f t="shared" si="4"/>
        <v>0.61192984333206</v>
      </c>
      <c r="F68" s="58">
        <v>41.1</v>
      </c>
      <c r="G68" s="59">
        <v>13085</v>
      </c>
      <c r="H68" s="58">
        <v>986.4</v>
      </c>
      <c r="I68" s="58">
        <v>3.1</v>
      </c>
      <c r="J68" s="61"/>
    </row>
    <row r="69" s="1" customFormat="1" spans="1:10">
      <c r="A69" s="56"/>
      <c r="B69" s="57">
        <v>0.9</v>
      </c>
      <c r="C69" s="58">
        <v>24</v>
      </c>
      <c r="D69" s="59">
        <v>3615</v>
      </c>
      <c r="E69" s="58">
        <f t="shared" si="4"/>
        <v>0.759199717613837</v>
      </c>
      <c r="F69" s="58">
        <v>55.2</v>
      </c>
      <c r="G69" s="59">
        <v>14165</v>
      </c>
      <c r="H69" s="58">
        <v>1324.8</v>
      </c>
      <c r="I69" s="58">
        <v>2.73</v>
      </c>
      <c r="J69" s="61"/>
    </row>
    <row r="70" s="1" customFormat="1" spans="1:10">
      <c r="A70" s="56"/>
      <c r="B70" s="57">
        <v>1</v>
      </c>
      <c r="C70" s="58">
        <v>24</v>
      </c>
      <c r="D70" s="59">
        <v>4215</v>
      </c>
      <c r="E70" s="58">
        <f t="shared" si="4"/>
        <v>0.915365140032949</v>
      </c>
      <c r="F70" s="58">
        <v>71.3</v>
      </c>
      <c r="G70" s="59">
        <v>15175</v>
      </c>
      <c r="H70" s="58">
        <v>1711.2</v>
      </c>
      <c r="I70" s="58">
        <v>2.46</v>
      </c>
      <c r="J70" s="61"/>
    </row>
    <row r="71" s="1" customFormat="1" spans="1:10">
      <c r="A71" s="13" t="s">
        <v>15</v>
      </c>
      <c r="B71" s="53" t="s">
        <v>50</v>
      </c>
      <c r="C71" s="13" t="s">
        <v>51</v>
      </c>
      <c r="D71" s="13" t="s">
        <v>19</v>
      </c>
      <c r="E71" s="13" t="s">
        <v>52</v>
      </c>
      <c r="F71" s="13" t="s">
        <v>53</v>
      </c>
      <c r="G71" s="13" t="s">
        <v>54</v>
      </c>
      <c r="H71" s="13" t="s">
        <v>55</v>
      </c>
      <c r="I71" s="13" t="s">
        <v>20</v>
      </c>
      <c r="J71" s="53" t="s">
        <v>56</v>
      </c>
    </row>
    <row r="72" s="1" customFormat="1" ht="19.5" spans="1:10">
      <c r="A72" s="16" t="s">
        <v>57</v>
      </c>
      <c r="B72" s="54" t="s">
        <v>58</v>
      </c>
      <c r="C72" s="16" t="s">
        <v>59</v>
      </c>
      <c r="D72" s="16" t="s">
        <v>60</v>
      </c>
      <c r="E72" s="16" t="s">
        <v>61</v>
      </c>
      <c r="F72" s="16" t="s">
        <v>62</v>
      </c>
      <c r="G72" s="16" t="s">
        <v>63</v>
      </c>
      <c r="H72" s="16" t="s">
        <v>64</v>
      </c>
      <c r="I72" s="16" t="s">
        <v>29</v>
      </c>
      <c r="J72" s="54" t="s">
        <v>65</v>
      </c>
    </row>
    <row r="73" s="1" customFormat="1" spans="1:10">
      <c r="A73" s="55" t="s">
        <v>193</v>
      </c>
      <c r="B73" s="48" t="s">
        <v>67</v>
      </c>
      <c r="C73" s="21" t="s">
        <v>68</v>
      </c>
      <c r="D73" s="21" t="s">
        <v>37</v>
      </c>
      <c r="E73" s="21" t="s">
        <v>69</v>
      </c>
      <c r="F73" s="21" t="s">
        <v>36</v>
      </c>
      <c r="G73" s="21" t="s">
        <v>70</v>
      </c>
      <c r="H73" s="21" t="s">
        <v>35</v>
      </c>
      <c r="I73" s="21" t="s">
        <v>38</v>
      </c>
      <c r="J73" s="48" t="s">
        <v>71</v>
      </c>
    </row>
    <row r="74" s="1" customFormat="1" spans="1:10">
      <c r="A74" s="56"/>
      <c r="B74" s="57">
        <v>0.4</v>
      </c>
      <c r="C74" s="58">
        <v>24</v>
      </c>
      <c r="D74" s="59">
        <v>1120</v>
      </c>
      <c r="E74" s="58">
        <f t="shared" ref="E74:E80" si="5">H74*9.55/G74*0.85</f>
        <v>0.256814457831325</v>
      </c>
      <c r="F74" s="58">
        <v>9.3</v>
      </c>
      <c r="G74" s="59">
        <v>7055</v>
      </c>
      <c r="H74" s="58">
        <v>223.2</v>
      </c>
      <c r="I74" s="58">
        <v>5.02</v>
      </c>
      <c r="J74" s="60" t="s">
        <v>39</v>
      </c>
    </row>
    <row r="75" s="1" customFormat="1" spans="1:10">
      <c r="A75" s="56"/>
      <c r="B75" s="57">
        <v>0.5</v>
      </c>
      <c r="C75" s="58">
        <v>24</v>
      </c>
      <c r="D75" s="59">
        <v>1655</v>
      </c>
      <c r="E75" s="58">
        <f t="shared" si="5"/>
        <v>0.350882401412596</v>
      </c>
      <c r="F75" s="58">
        <v>15.3</v>
      </c>
      <c r="G75" s="59">
        <v>8495</v>
      </c>
      <c r="H75" s="58">
        <v>367.2</v>
      </c>
      <c r="I75" s="58">
        <v>4.51</v>
      </c>
      <c r="J75" s="61"/>
    </row>
    <row r="76" s="1" customFormat="1" spans="1:10">
      <c r="A76" s="56"/>
      <c r="B76" s="57">
        <v>0.6</v>
      </c>
      <c r="C76" s="58">
        <v>24</v>
      </c>
      <c r="D76" s="59">
        <v>2195</v>
      </c>
      <c r="E76" s="58">
        <f t="shared" si="5"/>
        <v>0.467648629073978</v>
      </c>
      <c r="F76" s="58">
        <v>23.2</v>
      </c>
      <c r="G76" s="59">
        <v>9665</v>
      </c>
      <c r="H76" s="58">
        <v>556.8</v>
      </c>
      <c r="I76" s="58">
        <v>3.94</v>
      </c>
      <c r="J76" s="61"/>
    </row>
    <row r="77" s="1" customFormat="1" spans="1:10">
      <c r="A77" s="56"/>
      <c r="B77" s="57">
        <v>0.7</v>
      </c>
      <c r="C77" s="58">
        <v>24</v>
      </c>
      <c r="D77" s="59">
        <v>2905</v>
      </c>
      <c r="E77" s="58">
        <f t="shared" si="5"/>
        <v>0.629756749435666</v>
      </c>
      <c r="F77" s="58">
        <v>35.8</v>
      </c>
      <c r="G77" s="59">
        <v>11075</v>
      </c>
      <c r="H77" s="58">
        <v>859.2</v>
      </c>
      <c r="I77" s="58">
        <v>3.38</v>
      </c>
      <c r="J77" s="61"/>
    </row>
    <row r="78" s="1" customFormat="1" spans="1:10">
      <c r="A78" s="56"/>
      <c r="B78" s="57">
        <v>0.8</v>
      </c>
      <c r="C78" s="58">
        <v>24</v>
      </c>
      <c r="D78" s="59">
        <v>3455</v>
      </c>
      <c r="E78" s="58">
        <f t="shared" si="5"/>
        <v>0.825081784076699</v>
      </c>
      <c r="F78" s="58">
        <v>50.8</v>
      </c>
      <c r="G78" s="59">
        <v>11995</v>
      </c>
      <c r="H78" s="58">
        <v>1219.2</v>
      </c>
      <c r="I78" s="58">
        <v>2.83</v>
      </c>
      <c r="J78" s="61"/>
    </row>
    <row r="79" s="1" customFormat="1" spans="1:10">
      <c r="A79" s="56"/>
      <c r="B79" s="57">
        <v>0.9</v>
      </c>
      <c r="C79" s="58">
        <v>24</v>
      </c>
      <c r="D79" s="59">
        <v>4135</v>
      </c>
      <c r="E79" s="58">
        <f t="shared" si="5"/>
        <v>0.978225953022718</v>
      </c>
      <c r="F79" s="58">
        <v>65.2</v>
      </c>
      <c r="G79" s="59">
        <v>12985</v>
      </c>
      <c r="H79" s="58">
        <v>1564.8</v>
      </c>
      <c r="I79" s="58">
        <v>2.64</v>
      </c>
      <c r="J79" s="61"/>
    </row>
    <row r="80" s="1" customFormat="1" spans="1:10">
      <c r="A80" s="56"/>
      <c r="B80" s="57">
        <v>1</v>
      </c>
      <c r="C80" s="58">
        <v>24</v>
      </c>
      <c r="D80" s="59">
        <v>4635</v>
      </c>
      <c r="E80" s="58">
        <f t="shared" si="5"/>
        <v>1.17699323882225</v>
      </c>
      <c r="F80" s="58">
        <v>83.1</v>
      </c>
      <c r="G80" s="59">
        <v>13755</v>
      </c>
      <c r="H80" s="58">
        <v>1994.4</v>
      </c>
      <c r="I80" s="58">
        <v>2.32</v>
      </c>
      <c r="J80" s="61"/>
    </row>
    <row r="81" s="1" customFormat="1" spans="1:10">
      <c r="A81" s="13" t="s">
        <v>15</v>
      </c>
      <c r="B81" s="53" t="s">
        <v>50</v>
      </c>
      <c r="C81" s="13" t="s">
        <v>51</v>
      </c>
      <c r="D81" s="13" t="s">
        <v>19</v>
      </c>
      <c r="E81" s="13" t="s">
        <v>52</v>
      </c>
      <c r="F81" s="13" t="s">
        <v>53</v>
      </c>
      <c r="G81" s="13" t="s">
        <v>54</v>
      </c>
      <c r="H81" s="13" t="s">
        <v>55</v>
      </c>
      <c r="I81" s="13" t="s">
        <v>20</v>
      </c>
      <c r="J81" s="53" t="s">
        <v>56</v>
      </c>
    </row>
    <row r="82" s="1" customFormat="1" ht="19.5" spans="1:10">
      <c r="A82" s="16" t="s">
        <v>57</v>
      </c>
      <c r="B82" s="54" t="s">
        <v>58</v>
      </c>
      <c r="C82" s="16" t="s">
        <v>59</v>
      </c>
      <c r="D82" s="16" t="s">
        <v>60</v>
      </c>
      <c r="E82" s="16" t="s">
        <v>61</v>
      </c>
      <c r="F82" s="16" t="s">
        <v>62</v>
      </c>
      <c r="G82" s="16" t="s">
        <v>63</v>
      </c>
      <c r="H82" s="16" t="s">
        <v>64</v>
      </c>
      <c r="I82" s="16" t="s">
        <v>29</v>
      </c>
      <c r="J82" s="54" t="s">
        <v>65</v>
      </c>
    </row>
    <row r="83" s="1" customFormat="1" spans="1:10">
      <c r="A83" s="55" t="s">
        <v>194</v>
      </c>
      <c r="B83" s="48" t="s">
        <v>67</v>
      </c>
      <c r="C83" s="21" t="s">
        <v>68</v>
      </c>
      <c r="D83" s="21" t="s">
        <v>37</v>
      </c>
      <c r="E83" s="21" t="s">
        <v>69</v>
      </c>
      <c r="F83" s="21" t="s">
        <v>36</v>
      </c>
      <c r="G83" s="21" t="s">
        <v>70</v>
      </c>
      <c r="H83" s="21" t="s">
        <v>35</v>
      </c>
      <c r="I83" s="21" t="s">
        <v>38</v>
      </c>
      <c r="J83" s="48" t="s">
        <v>71</v>
      </c>
    </row>
    <row r="84" s="1" customFormat="1" spans="1:10">
      <c r="A84" s="56"/>
      <c r="B84" s="57">
        <v>0.4</v>
      </c>
      <c r="C84" s="58">
        <v>24</v>
      </c>
      <c r="D84" s="59">
        <v>1110</v>
      </c>
      <c r="E84" s="58">
        <f t="shared" ref="E84:E90" si="6">H84*9.55/G84*0.85</f>
        <v>0.237882905447714</v>
      </c>
      <c r="F84" s="58">
        <v>9.75</v>
      </c>
      <c r="G84" s="59">
        <v>7985</v>
      </c>
      <c r="H84" s="58">
        <v>234</v>
      </c>
      <c r="I84" s="58">
        <v>4.74</v>
      </c>
      <c r="J84" s="60" t="s">
        <v>39</v>
      </c>
    </row>
    <row r="85" s="1" customFormat="1" spans="1:10">
      <c r="A85" s="56"/>
      <c r="B85" s="57">
        <v>0.5</v>
      </c>
      <c r="C85" s="58">
        <v>24</v>
      </c>
      <c r="D85" s="59">
        <v>1630</v>
      </c>
      <c r="E85" s="58">
        <f t="shared" si="6"/>
        <v>0.351998537859008</v>
      </c>
      <c r="F85" s="58">
        <v>17.3</v>
      </c>
      <c r="G85" s="59">
        <v>9575</v>
      </c>
      <c r="H85" s="58">
        <v>415.2</v>
      </c>
      <c r="I85" s="58">
        <v>3.93</v>
      </c>
      <c r="J85" s="61"/>
    </row>
    <row r="86" s="1" customFormat="1" spans="1:10">
      <c r="A86" s="56"/>
      <c r="B86" s="57">
        <v>0.6</v>
      </c>
      <c r="C86" s="58">
        <v>24</v>
      </c>
      <c r="D86" s="59">
        <v>2220</v>
      </c>
      <c r="E86" s="58">
        <f t="shared" si="6"/>
        <v>0.467568</v>
      </c>
      <c r="F86" s="58">
        <v>26.7</v>
      </c>
      <c r="G86" s="59">
        <v>11125</v>
      </c>
      <c r="H86" s="58">
        <v>640.8</v>
      </c>
      <c r="I86" s="58">
        <v>3.46</v>
      </c>
      <c r="J86" s="61"/>
    </row>
    <row r="87" s="1" customFormat="1" spans="1:10">
      <c r="A87" s="56"/>
      <c r="B87" s="57">
        <v>0.7</v>
      </c>
      <c r="C87" s="58">
        <v>24</v>
      </c>
      <c r="D87" s="59">
        <v>2835</v>
      </c>
      <c r="E87" s="58">
        <f t="shared" si="6"/>
        <v>0.584538146811071</v>
      </c>
      <c r="F87" s="58">
        <v>37.4</v>
      </c>
      <c r="G87" s="59">
        <v>12465</v>
      </c>
      <c r="H87" s="58">
        <v>897.6</v>
      </c>
      <c r="I87" s="58">
        <v>3.16</v>
      </c>
      <c r="J87" s="61"/>
    </row>
    <row r="88" s="1" customFormat="1" spans="1:10">
      <c r="A88" s="56"/>
      <c r="B88" s="57">
        <v>0.8</v>
      </c>
      <c r="C88" s="58">
        <v>24</v>
      </c>
      <c r="D88" s="59">
        <v>3455</v>
      </c>
      <c r="E88" s="58">
        <f t="shared" si="6"/>
        <v>0.725175136314068</v>
      </c>
      <c r="F88" s="58">
        <v>51.2</v>
      </c>
      <c r="G88" s="59">
        <v>13755</v>
      </c>
      <c r="H88" s="58">
        <v>1228.8</v>
      </c>
      <c r="I88" s="58">
        <v>2.81</v>
      </c>
      <c r="J88" s="61"/>
    </row>
    <row r="89" s="1" customFormat="1" spans="1:10">
      <c r="A89" s="56"/>
      <c r="B89" s="57">
        <v>0.9</v>
      </c>
      <c r="C89" s="58">
        <v>24</v>
      </c>
      <c r="D89" s="59">
        <v>4035</v>
      </c>
      <c r="E89" s="58">
        <f t="shared" si="6"/>
        <v>0.895527640904489</v>
      </c>
      <c r="F89" s="58">
        <v>68.1</v>
      </c>
      <c r="G89" s="59">
        <v>14815</v>
      </c>
      <c r="H89" s="58">
        <v>1634.4</v>
      </c>
      <c r="I89" s="58">
        <v>2.47</v>
      </c>
      <c r="J89" s="61"/>
    </row>
    <row r="90" s="1" customFormat="1" spans="1:10">
      <c r="A90" s="56"/>
      <c r="B90" s="57">
        <v>1</v>
      </c>
      <c r="C90" s="58">
        <v>24</v>
      </c>
      <c r="D90" s="59">
        <v>4545</v>
      </c>
      <c r="E90" s="58">
        <f t="shared" si="6"/>
        <v>0.984403263825929</v>
      </c>
      <c r="F90" s="58">
        <v>83.6</v>
      </c>
      <c r="G90" s="59">
        <v>16545</v>
      </c>
      <c r="H90" s="58">
        <v>2006.4</v>
      </c>
      <c r="I90" s="58">
        <v>2.27</v>
      </c>
      <c r="J90" s="61"/>
    </row>
    <row r="91" s="1" customFormat="1" spans="1:10">
      <c r="A91" s="13" t="s">
        <v>15</v>
      </c>
      <c r="B91" s="53" t="s">
        <v>50</v>
      </c>
      <c r="C91" s="13" t="s">
        <v>51</v>
      </c>
      <c r="D91" s="13" t="s">
        <v>19</v>
      </c>
      <c r="E91" s="13" t="s">
        <v>52</v>
      </c>
      <c r="F91" s="13" t="s">
        <v>53</v>
      </c>
      <c r="G91" s="13" t="s">
        <v>54</v>
      </c>
      <c r="H91" s="13" t="s">
        <v>55</v>
      </c>
      <c r="I91" s="13" t="s">
        <v>20</v>
      </c>
      <c r="J91" s="53" t="s">
        <v>56</v>
      </c>
    </row>
    <row r="92" s="1" customFormat="1" ht="19.5" spans="1:10">
      <c r="A92" s="16" t="s">
        <v>57</v>
      </c>
      <c r="B92" s="54" t="s">
        <v>58</v>
      </c>
      <c r="C92" s="16" t="s">
        <v>59</v>
      </c>
      <c r="D92" s="16" t="s">
        <v>60</v>
      </c>
      <c r="E92" s="16" t="s">
        <v>61</v>
      </c>
      <c r="F92" s="16" t="s">
        <v>62</v>
      </c>
      <c r="G92" s="16" t="s">
        <v>63</v>
      </c>
      <c r="H92" s="16" t="s">
        <v>64</v>
      </c>
      <c r="I92" s="16" t="s">
        <v>29</v>
      </c>
      <c r="J92" s="54" t="s">
        <v>65</v>
      </c>
    </row>
    <row r="93" s="1" customFormat="1" spans="1:10">
      <c r="A93" s="55" t="s">
        <v>195</v>
      </c>
      <c r="B93" s="48" t="s">
        <v>67</v>
      </c>
      <c r="C93" s="21" t="s">
        <v>68</v>
      </c>
      <c r="D93" s="21" t="s">
        <v>37</v>
      </c>
      <c r="E93" s="21" t="s">
        <v>69</v>
      </c>
      <c r="F93" s="21" t="s">
        <v>36</v>
      </c>
      <c r="G93" s="21" t="s">
        <v>70</v>
      </c>
      <c r="H93" s="21" t="s">
        <v>35</v>
      </c>
      <c r="I93" s="21" t="s">
        <v>38</v>
      </c>
      <c r="J93" s="48" t="s">
        <v>71</v>
      </c>
    </row>
    <row r="94" s="1" customFormat="1" spans="1:10">
      <c r="A94" s="56"/>
      <c r="B94" s="57">
        <v>0.4</v>
      </c>
      <c r="C94" s="58">
        <v>24</v>
      </c>
      <c r="D94" s="59">
        <v>1075</v>
      </c>
      <c r="E94" s="58">
        <f t="shared" ref="E94:E100" si="7">H94*9.55/G94*0.85</f>
        <v>0.207743583384997</v>
      </c>
      <c r="F94" s="58">
        <v>8.6</v>
      </c>
      <c r="G94" s="59">
        <v>8065</v>
      </c>
      <c r="H94" s="58">
        <v>206.4</v>
      </c>
      <c r="I94" s="58">
        <v>5.21</v>
      </c>
      <c r="J94" s="60" t="s">
        <v>39</v>
      </c>
    </row>
    <row r="95" s="1" customFormat="1" spans="1:10">
      <c r="A95" s="56"/>
      <c r="B95" s="57">
        <v>0.5</v>
      </c>
      <c r="C95" s="58">
        <v>24</v>
      </c>
      <c r="D95" s="59">
        <v>1620</v>
      </c>
      <c r="E95" s="58">
        <f t="shared" si="7"/>
        <v>0.332717283950617</v>
      </c>
      <c r="F95" s="58">
        <v>16.6</v>
      </c>
      <c r="G95" s="59">
        <v>9720</v>
      </c>
      <c r="H95" s="58">
        <v>398.4</v>
      </c>
      <c r="I95" s="58">
        <v>4.07</v>
      </c>
      <c r="J95" s="61"/>
    </row>
    <row r="96" s="1" customFormat="1" spans="1:10">
      <c r="A96" s="56"/>
      <c r="B96" s="57">
        <v>0.6</v>
      </c>
      <c r="C96" s="58">
        <v>24</v>
      </c>
      <c r="D96" s="59">
        <v>2250</v>
      </c>
      <c r="E96" s="58">
        <f t="shared" si="7"/>
        <v>0.441362123893805</v>
      </c>
      <c r="F96" s="58">
        <v>25.6</v>
      </c>
      <c r="G96" s="59">
        <v>11300</v>
      </c>
      <c r="H96" s="58">
        <v>614.4</v>
      </c>
      <c r="I96" s="58">
        <v>3.66</v>
      </c>
      <c r="J96" s="61"/>
    </row>
    <row r="97" s="1" customFormat="1" spans="1:10">
      <c r="A97" s="56"/>
      <c r="B97" s="57">
        <v>0.7</v>
      </c>
      <c r="C97" s="58">
        <v>24</v>
      </c>
      <c r="D97" s="59">
        <v>2910</v>
      </c>
      <c r="E97" s="58">
        <f t="shared" si="7"/>
        <v>0.554222711198428</v>
      </c>
      <c r="F97" s="58">
        <v>36.2</v>
      </c>
      <c r="G97" s="59">
        <v>12725</v>
      </c>
      <c r="H97" s="58">
        <v>868.8</v>
      </c>
      <c r="I97" s="58">
        <v>3.35</v>
      </c>
      <c r="J97" s="61"/>
    </row>
    <row r="98" s="1" customFormat="1" spans="1:10">
      <c r="A98" s="56"/>
      <c r="B98" s="57">
        <v>0.8</v>
      </c>
      <c r="C98" s="58">
        <v>24</v>
      </c>
      <c r="D98" s="59">
        <v>3580</v>
      </c>
      <c r="E98" s="58">
        <f t="shared" si="7"/>
        <v>0.691922989323843</v>
      </c>
      <c r="F98" s="58">
        <v>49.9</v>
      </c>
      <c r="G98" s="59">
        <v>14050</v>
      </c>
      <c r="H98" s="58">
        <v>1197.6</v>
      </c>
      <c r="I98" s="58">
        <v>2.99</v>
      </c>
      <c r="J98" s="61"/>
    </row>
    <row r="99" s="1" customFormat="1" spans="1:10">
      <c r="A99" s="56"/>
      <c r="B99" s="57">
        <v>0.9</v>
      </c>
      <c r="C99" s="58">
        <v>24</v>
      </c>
      <c r="D99" s="59">
        <v>4230</v>
      </c>
      <c r="E99" s="58">
        <f t="shared" si="7"/>
        <v>0.859404975124378</v>
      </c>
      <c r="F99" s="58">
        <v>66.5</v>
      </c>
      <c r="G99" s="59">
        <v>15075</v>
      </c>
      <c r="H99" s="58">
        <v>1596</v>
      </c>
      <c r="I99" s="58">
        <v>2.65</v>
      </c>
      <c r="J99" s="61"/>
    </row>
    <row r="100" s="1" customFormat="1" spans="1:10">
      <c r="A100" s="56"/>
      <c r="B100" s="63">
        <v>1</v>
      </c>
      <c r="C100" s="64">
        <v>24</v>
      </c>
      <c r="D100" s="55">
        <v>4810</v>
      </c>
      <c r="E100" s="64">
        <f t="shared" si="7"/>
        <v>1.02196657276995</v>
      </c>
      <c r="F100" s="64">
        <v>83.8</v>
      </c>
      <c r="G100" s="55">
        <v>15975</v>
      </c>
      <c r="H100" s="64">
        <v>2011.2</v>
      </c>
      <c r="I100" s="64">
        <v>2.39</v>
      </c>
      <c r="J100" s="61"/>
    </row>
    <row r="101" s="1" customFormat="1" ht="24" customHeight="1" spans="1:10">
      <c r="A101" s="12" t="s">
        <v>82</v>
      </c>
      <c r="B101" s="12"/>
      <c r="C101" s="12"/>
      <c r="D101" s="12"/>
      <c r="E101" s="12"/>
      <c r="F101" s="12"/>
      <c r="G101" s="12"/>
      <c r="H101" s="12"/>
      <c r="I101" s="12"/>
      <c r="J101" s="12"/>
    </row>
    <row r="102" s="1" customFormat="1" ht="228" customHeight="1" spans="1:10">
      <c r="A102" s="65" t="str">
        <f>_xlfn.DISPIMG("ID_1766E3365E9E4265A220DB54576473A3",1)</f>
        <v>=DISPIMG("ID_1766E3365E9E4265A220DB54576473A3",1)</v>
      </c>
      <c r="B102" s="65"/>
      <c r="C102" s="65"/>
      <c r="D102" s="65"/>
      <c r="E102" s="65"/>
      <c r="F102" s="65"/>
      <c r="G102" s="65"/>
      <c r="H102" s="65"/>
      <c r="I102" s="65"/>
      <c r="J102" s="66"/>
    </row>
  </sheetData>
  <mergeCells count="47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A20:J20"/>
    <mergeCell ref="A101:J101"/>
    <mergeCell ref="A102:J102"/>
    <mergeCell ref="A11:A19"/>
    <mergeCell ref="A23:A30"/>
    <mergeCell ref="A33:A40"/>
    <mergeCell ref="A43:A50"/>
    <mergeCell ref="A53:A60"/>
    <mergeCell ref="A63:A70"/>
    <mergeCell ref="A73:A80"/>
    <mergeCell ref="A83:A90"/>
    <mergeCell ref="A93:A100"/>
    <mergeCell ref="J24:J30"/>
    <mergeCell ref="J34:J40"/>
    <mergeCell ref="J44:J50"/>
    <mergeCell ref="J54:J60"/>
    <mergeCell ref="J64:J70"/>
    <mergeCell ref="J74:J80"/>
    <mergeCell ref="J84:J90"/>
    <mergeCell ref="J94:J100"/>
    <mergeCell ref="A2:D7"/>
  </mergeCells>
  <pageMargins left="0.75" right="0.75" top="1" bottom="1" header="0.5" footer="0.5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topLeftCell="A5" workbookViewId="0">
      <selection activeCell="A8" sqref="$A8:$XFD8"/>
    </sheetView>
  </sheetViews>
  <sheetFormatPr defaultColWidth="10" defaultRowHeight="14.25"/>
  <cols>
    <col min="1" max="9" width="10" style="7" customWidth="1"/>
    <col min="10" max="10" width="10" style="1" customWidth="1"/>
    <col min="11" max="11" width="22.5916666666667" style="1" customWidth="1"/>
    <col min="12" max="16384" width="10" style="1"/>
  </cols>
  <sheetData>
    <row r="1" s="1" customFormat="1" ht="54" customHeight="1" spans="1:11">
      <c r="A1" s="2" t="s">
        <v>196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6"/>
    </row>
    <row r="2" s="1" customFormat="1" ht="34" customHeight="1" spans="1:11">
      <c r="A2" s="7" t="str">
        <f>_xlfn.DISPIMG("ID_6DEFA9A8E19F45FEB25DAF5C0834E2F4",1)</f>
        <v>=DISPIMG("ID_6DEFA9A8E19F45FEB25DAF5C0834E2F4",1)</v>
      </c>
      <c r="B2" s="8"/>
      <c r="C2" s="8"/>
      <c r="D2" s="8"/>
      <c r="E2" s="9" t="s">
        <v>2</v>
      </c>
      <c r="F2" s="10"/>
      <c r="G2" s="10"/>
      <c r="H2" s="10" t="s">
        <v>197</v>
      </c>
      <c r="I2" s="10"/>
      <c r="J2" s="10"/>
      <c r="K2" s="11"/>
    </row>
    <row r="3" s="1" customFormat="1" ht="34" customHeight="1" spans="1:11">
      <c r="A3" s="8"/>
      <c r="B3" s="8"/>
      <c r="C3" s="8"/>
      <c r="D3" s="8"/>
      <c r="E3" s="9" t="s">
        <v>4</v>
      </c>
      <c r="F3" s="10"/>
      <c r="G3" s="10"/>
      <c r="H3" s="10" t="s">
        <v>100</v>
      </c>
      <c r="I3" s="10"/>
      <c r="J3" s="10"/>
      <c r="K3" s="11"/>
    </row>
    <row r="4" s="1" customFormat="1" ht="34" customHeight="1" spans="1:11">
      <c r="A4" s="8"/>
      <c r="B4" s="8"/>
      <c r="C4" s="8"/>
      <c r="D4" s="8"/>
      <c r="E4" s="9" t="s">
        <v>6</v>
      </c>
      <c r="F4" s="10"/>
      <c r="G4" s="10"/>
      <c r="H4" s="10" t="s">
        <v>7</v>
      </c>
      <c r="I4" s="10"/>
      <c r="J4" s="10"/>
      <c r="K4" s="11"/>
    </row>
    <row r="5" s="1" customFormat="1" ht="34" customHeight="1" spans="1:11">
      <c r="A5" s="8"/>
      <c r="B5" s="8"/>
      <c r="C5" s="8"/>
      <c r="D5" s="8"/>
      <c r="E5" s="9" t="s">
        <v>8</v>
      </c>
      <c r="F5" s="10"/>
      <c r="G5" s="10"/>
      <c r="H5" s="10" t="s">
        <v>91</v>
      </c>
      <c r="I5" s="10"/>
      <c r="J5" s="10"/>
      <c r="K5" s="11"/>
    </row>
    <row r="6" s="1" customFormat="1" ht="34" customHeight="1" spans="1:11">
      <c r="A6" s="8"/>
      <c r="B6" s="8"/>
      <c r="C6" s="8"/>
      <c r="D6" s="8"/>
      <c r="E6" s="9" t="s">
        <v>10</v>
      </c>
      <c r="F6" s="10"/>
      <c r="G6" s="10"/>
      <c r="H6" s="10" t="s">
        <v>198</v>
      </c>
      <c r="I6" s="10"/>
      <c r="J6" s="10"/>
      <c r="K6" s="11"/>
    </row>
    <row r="7" s="1" customFormat="1" ht="34" customHeight="1" spans="1:11">
      <c r="A7" s="8"/>
      <c r="B7" s="8"/>
      <c r="C7" s="8"/>
      <c r="D7" s="8"/>
      <c r="E7" s="9" t="s">
        <v>12</v>
      </c>
      <c r="F7" s="10"/>
      <c r="G7" s="10"/>
      <c r="H7" s="10" t="s">
        <v>13</v>
      </c>
      <c r="I7" s="10"/>
      <c r="J7" s="10"/>
      <c r="K7" s="11"/>
    </row>
    <row r="8" s="1" customFormat="1" ht="24" customHeight="1" spans="1:11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</row>
    <row r="9" s="1" customFormat="1" spans="1:11">
      <c r="A9" s="13" t="s">
        <v>15</v>
      </c>
      <c r="B9" s="13" t="s">
        <v>16</v>
      </c>
      <c r="C9" s="13" t="s">
        <v>17</v>
      </c>
      <c r="D9" s="13" t="s">
        <v>18</v>
      </c>
      <c r="E9" s="13" t="s">
        <v>19</v>
      </c>
      <c r="F9" s="13" t="s">
        <v>20</v>
      </c>
      <c r="G9" s="14" t="s">
        <v>21</v>
      </c>
      <c r="H9" s="15"/>
      <c r="I9" s="13" t="s">
        <v>22</v>
      </c>
      <c r="J9" s="13" t="s">
        <v>23</v>
      </c>
    </row>
    <row r="10" s="1" customFormat="1" ht="19.5" spans="1:11">
      <c r="A10" s="16" t="s">
        <v>24</v>
      </c>
      <c r="B10" s="16" t="s">
        <v>25</v>
      </c>
      <c r="C10" s="16" t="s">
        <v>26</v>
      </c>
      <c r="D10" s="16" t="s">
        <v>27</v>
      </c>
      <c r="E10" s="16" t="s">
        <v>28</v>
      </c>
      <c r="F10" s="16" t="s">
        <v>29</v>
      </c>
      <c r="G10" s="17" t="s">
        <v>30</v>
      </c>
      <c r="H10" s="18"/>
      <c r="I10" s="16" t="s">
        <v>31</v>
      </c>
      <c r="J10" s="19" t="s">
        <v>32</v>
      </c>
    </row>
    <row r="11" s="1" customFormat="1" spans="1:11">
      <c r="A11" s="20" t="s">
        <v>199</v>
      </c>
      <c r="B11" s="21" t="s">
        <v>34</v>
      </c>
      <c r="C11" s="21" t="s">
        <v>35</v>
      </c>
      <c r="D11" s="21" t="s">
        <v>36</v>
      </c>
      <c r="E11" s="21" t="s">
        <v>37</v>
      </c>
      <c r="F11" s="21" t="s">
        <v>38</v>
      </c>
      <c r="G11" s="22" t="s">
        <v>39</v>
      </c>
      <c r="H11" s="23"/>
      <c r="I11" s="21" t="s">
        <v>40</v>
      </c>
      <c r="J11" s="48" t="s">
        <v>36</v>
      </c>
    </row>
    <row r="12" s="1" customFormat="1" spans="1:11">
      <c r="A12" s="25"/>
      <c r="B12" s="26">
        <v>500</v>
      </c>
      <c r="C12" s="49">
        <v>3242</v>
      </c>
      <c r="D12" s="49">
        <v>68.91</v>
      </c>
      <c r="E12" s="26">
        <v>6837</v>
      </c>
      <c r="F12" s="49">
        <v>2.1</v>
      </c>
      <c r="G12" s="27" t="s">
        <v>200</v>
      </c>
      <c r="H12" s="28"/>
      <c r="I12" s="26">
        <v>8</v>
      </c>
      <c r="J12" s="50">
        <v>100</v>
      </c>
    </row>
    <row r="13" s="1" customFormat="1" spans="1:11">
      <c r="A13" s="25"/>
      <c r="B13" s="30">
        <v>700</v>
      </c>
      <c r="C13" s="51">
        <v>2453</v>
      </c>
      <c r="D13" s="51">
        <v>79.41</v>
      </c>
      <c r="E13" s="30">
        <v>6028</v>
      </c>
      <c r="F13" s="51">
        <v>2.5</v>
      </c>
      <c r="G13" s="31" t="s">
        <v>200</v>
      </c>
      <c r="H13" s="32"/>
      <c r="I13" s="30">
        <v>12</v>
      </c>
      <c r="J13" s="52">
        <v>100</v>
      </c>
    </row>
    <row r="14" s="1" customFormat="1" ht="24" customHeight="1" spans="1:11">
      <c r="A14" s="12" t="s">
        <v>49</v>
      </c>
      <c r="B14" s="12"/>
      <c r="C14" s="12"/>
      <c r="D14" s="12"/>
      <c r="E14" s="12"/>
      <c r="F14" s="12"/>
      <c r="G14" s="12"/>
      <c r="H14" s="12"/>
      <c r="I14" s="12"/>
      <c r="J14" s="12"/>
    </row>
    <row r="15" s="1" customFormat="1" spans="1:11">
      <c r="A15" s="13" t="s">
        <v>15</v>
      </c>
      <c r="B15" s="53" t="s">
        <v>50</v>
      </c>
      <c r="C15" s="13" t="s">
        <v>51</v>
      </c>
      <c r="D15" s="13" t="s">
        <v>19</v>
      </c>
      <c r="E15" s="13" t="s">
        <v>52</v>
      </c>
      <c r="F15" s="13" t="s">
        <v>53</v>
      </c>
      <c r="G15" s="13" t="s">
        <v>54</v>
      </c>
      <c r="H15" s="13" t="s">
        <v>55</v>
      </c>
      <c r="I15" s="13" t="s">
        <v>20</v>
      </c>
      <c r="J15" s="53" t="s">
        <v>56</v>
      </c>
    </row>
    <row r="16" s="1" customFormat="1" ht="19.5" spans="1:11">
      <c r="A16" s="16" t="s">
        <v>57</v>
      </c>
      <c r="B16" s="54" t="s">
        <v>58</v>
      </c>
      <c r="C16" s="16" t="s">
        <v>59</v>
      </c>
      <c r="D16" s="16" t="s">
        <v>60</v>
      </c>
      <c r="E16" s="16" t="s">
        <v>61</v>
      </c>
      <c r="F16" s="16" t="s">
        <v>62</v>
      </c>
      <c r="G16" s="16" t="s">
        <v>63</v>
      </c>
      <c r="H16" s="16" t="s">
        <v>64</v>
      </c>
      <c r="I16" s="16" t="s">
        <v>29</v>
      </c>
      <c r="J16" s="54" t="s">
        <v>65</v>
      </c>
    </row>
    <row r="17" s="1" customFormat="1" spans="1:10">
      <c r="A17" s="55" t="s">
        <v>201</v>
      </c>
      <c r="B17" s="48" t="s">
        <v>67</v>
      </c>
      <c r="C17" s="21" t="s">
        <v>68</v>
      </c>
      <c r="D17" s="21" t="s">
        <v>37</v>
      </c>
      <c r="E17" s="21" t="s">
        <v>69</v>
      </c>
      <c r="F17" s="21" t="s">
        <v>36</v>
      </c>
      <c r="G17" s="21" t="s">
        <v>70</v>
      </c>
      <c r="H17" s="21" t="s">
        <v>35</v>
      </c>
      <c r="I17" s="21" t="s">
        <v>38</v>
      </c>
      <c r="J17" s="48" t="s">
        <v>71</v>
      </c>
    </row>
    <row r="18" s="1" customFormat="1" spans="1:10">
      <c r="A18" s="56"/>
      <c r="B18" s="57">
        <v>0.35</v>
      </c>
      <c r="C18" s="58">
        <v>50</v>
      </c>
      <c r="D18" s="59">
        <v>1084</v>
      </c>
      <c r="E18" s="58" t="s">
        <v>39</v>
      </c>
      <c r="F18" s="58">
        <v>3.68</v>
      </c>
      <c r="G18" s="59">
        <v>7238</v>
      </c>
      <c r="H18" s="58">
        <v>184</v>
      </c>
      <c r="I18" s="58">
        <v>5.9</v>
      </c>
      <c r="J18" s="61" t="s">
        <v>39</v>
      </c>
    </row>
    <row r="19" s="1" customFormat="1" spans="1:10">
      <c r="A19" s="56"/>
      <c r="B19" s="57">
        <v>0.4</v>
      </c>
      <c r="C19" s="58">
        <v>50</v>
      </c>
      <c r="D19" s="59">
        <v>1505</v>
      </c>
      <c r="E19" s="58" t="s">
        <v>39</v>
      </c>
      <c r="F19" s="58">
        <v>5.84</v>
      </c>
      <c r="G19" s="59">
        <v>8385</v>
      </c>
      <c r="H19" s="58">
        <v>292</v>
      </c>
      <c r="I19" s="58">
        <v>5.2</v>
      </c>
      <c r="J19" s="61"/>
    </row>
    <row r="20" s="1" customFormat="1" spans="1:10">
      <c r="A20" s="56"/>
      <c r="B20" s="57">
        <v>0.45</v>
      </c>
      <c r="C20" s="58">
        <v>50</v>
      </c>
      <c r="D20" s="59">
        <v>1826</v>
      </c>
      <c r="E20" s="58" t="s">
        <v>39</v>
      </c>
      <c r="F20" s="58">
        <v>7.77</v>
      </c>
      <c r="G20" s="59">
        <v>9144</v>
      </c>
      <c r="H20" s="58">
        <v>388.5</v>
      </c>
      <c r="I20" s="58">
        <v>4.7</v>
      </c>
      <c r="J20" s="61"/>
    </row>
    <row r="21" s="1" customFormat="1" spans="1:10">
      <c r="A21" s="56"/>
      <c r="B21" s="57">
        <v>0.5</v>
      </c>
      <c r="C21" s="58">
        <v>50</v>
      </c>
      <c r="D21" s="59">
        <v>2397</v>
      </c>
      <c r="E21" s="58" t="s">
        <v>39</v>
      </c>
      <c r="F21" s="58">
        <v>10.22</v>
      </c>
      <c r="G21" s="59">
        <v>10256</v>
      </c>
      <c r="H21" s="58">
        <v>511</v>
      </c>
      <c r="I21" s="58">
        <v>4.7</v>
      </c>
      <c r="J21" s="61"/>
    </row>
    <row r="22" s="1" customFormat="1" spans="1:10">
      <c r="A22" s="56"/>
      <c r="B22" s="57">
        <v>0.55</v>
      </c>
      <c r="C22" s="58">
        <v>50</v>
      </c>
      <c r="D22" s="59">
        <v>2629</v>
      </c>
      <c r="E22" s="58" t="s">
        <v>39</v>
      </c>
      <c r="F22" s="58">
        <v>12.34</v>
      </c>
      <c r="G22" s="59">
        <v>10825</v>
      </c>
      <c r="H22" s="58">
        <v>617</v>
      </c>
      <c r="I22" s="58">
        <v>4.3</v>
      </c>
      <c r="J22" s="61"/>
    </row>
    <row r="23" s="1" customFormat="1" spans="1:10">
      <c r="A23" s="56"/>
      <c r="B23" s="57">
        <v>0.6</v>
      </c>
      <c r="C23" s="58">
        <v>50</v>
      </c>
      <c r="D23" s="59">
        <v>3071</v>
      </c>
      <c r="E23" s="58" t="s">
        <v>39</v>
      </c>
      <c r="F23" s="58">
        <v>16.09</v>
      </c>
      <c r="G23" s="59">
        <v>11658</v>
      </c>
      <c r="H23" s="58">
        <v>804.5</v>
      </c>
      <c r="I23" s="58">
        <v>3.8</v>
      </c>
      <c r="J23" s="61"/>
    </row>
    <row r="24" s="1" customFormat="1" spans="1:10">
      <c r="A24" s="56"/>
      <c r="B24" s="57">
        <v>0.65</v>
      </c>
      <c r="C24" s="58">
        <v>50</v>
      </c>
      <c r="D24" s="59">
        <v>3501</v>
      </c>
      <c r="E24" s="58" t="s">
        <v>39</v>
      </c>
      <c r="F24" s="58">
        <v>19.73</v>
      </c>
      <c r="G24" s="59">
        <v>12430</v>
      </c>
      <c r="H24" s="58">
        <v>986.5</v>
      </c>
      <c r="I24" s="58">
        <v>3.5</v>
      </c>
      <c r="J24" s="61"/>
    </row>
    <row r="25" s="1" customFormat="1" spans="1:10">
      <c r="A25" s="56"/>
      <c r="B25" s="57">
        <v>0.7</v>
      </c>
      <c r="C25" s="58">
        <v>50</v>
      </c>
      <c r="D25" s="59">
        <v>3813</v>
      </c>
      <c r="E25" s="58" t="s">
        <v>39</v>
      </c>
      <c r="F25" s="58">
        <v>22.7</v>
      </c>
      <c r="G25" s="59">
        <v>12955</v>
      </c>
      <c r="H25" s="58">
        <v>1135</v>
      </c>
      <c r="I25" s="58">
        <v>3.4</v>
      </c>
      <c r="J25" s="61"/>
    </row>
    <row r="26" s="1" customFormat="1" spans="1:10">
      <c r="A26" s="56"/>
      <c r="B26" s="57">
        <v>0.75</v>
      </c>
      <c r="C26" s="58">
        <v>50</v>
      </c>
      <c r="D26" s="59">
        <v>4173</v>
      </c>
      <c r="E26" s="58" t="s">
        <v>39</v>
      </c>
      <c r="F26" s="58">
        <v>24.95</v>
      </c>
      <c r="G26" s="59">
        <v>13418</v>
      </c>
      <c r="H26" s="58">
        <v>1247.5</v>
      </c>
      <c r="I26" s="58">
        <v>3.3</v>
      </c>
      <c r="J26" s="61"/>
    </row>
    <row r="27" s="1" customFormat="1" spans="1:10">
      <c r="A27" s="56"/>
      <c r="B27" s="57">
        <v>0.8</v>
      </c>
      <c r="C27" s="58">
        <v>50</v>
      </c>
      <c r="D27" s="59">
        <v>4810</v>
      </c>
      <c r="E27" s="58" t="s">
        <v>39</v>
      </c>
      <c r="F27" s="58">
        <v>33.72</v>
      </c>
      <c r="G27" s="59">
        <v>14810</v>
      </c>
      <c r="H27" s="58">
        <v>1686</v>
      </c>
      <c r="I27" s="58">
        <v>2.9</v>
      </c>
      <c r="J27" s="61"/>
    </row>
    <row r="28" s="1" customFormat="1" spans="1:10">
      <c r="A28" s="56"/>
      <c r="B28" s="57">
        <v>0.85</v>
      </c>
      <c r="C28" s="58">
        <v>50</v>
      </c>
      <c r="D28" s="59">
        <v>5190</v>
      </c>
      <c r="E28" s="58" t="s">
        <v>39</v>
      </c>
      <c r="F28" s="58">
        <v>38.91</v>
      </c>
      <c r="G28" s="59">
        <v>15259</v>
      </c>
      <c r="H28" s="58">
        <v>1945.5</v>
      </c>
      <c r="I28" s="58">
        <v>2.7</v>
      </c>
      <c r="J28" s="61"/>
    </row>
    <row r="29" s="1" customFormat="1" spans="1:10">
      <c r="A29" s="56"/>
      <c r="B29" s="57">
        <v>0.9</v>
      </c>
      <c r="C29" s="58">
        <v>50</v>
      </c>
      <c r="D29" s="59">
        <v>5491</v>
      </c>
      <c r="E29" s="58" t="s">
        <v>39</v>
      </c>
      <c r="F29" s="58">
        <v>44.8</v>
      </c>
      <c r="G29" s="59">
        <v>15645</v>
      </c>
      <c r="H29" s="58">
        <v>2240</v>
      </c>
      <c r="I29" s="58">
        <v>2.5</v>
      </c>
      <c r="J29" s="61"/>
    </row>
    <row r="30" s="1" customFormat="1" spans="1:10">
      <c r="A30" s="56"/>
      <c r="B30" s="57">
        <v>0.95</v>
      </c>
      <c r="C30" s="58">
        <v>50</v>
      </c>
      <c r="D30" s="59">
        <v>5771</v>
      </c>
      <c r="E30" s="58" t="s">
        <v>39</v>
      </c>
      <c r="F30" s="58">
        <v>49</v>
      </c>
      <c r="G30" s="59">
        <v>15946</v>
      </c>
      <c r="H30" s="58">
        <v>2450</v>
      </c>
      <c r="I30" s="58">
        <v>2.4</v>
      </c>
      <c r="J30" s="61"/>
    </row>
    <row r="31" s="1" customFormat="1" spans="1:10">
      <c r="A31" s="56"/>
      <c r="B31" s="63">
        <v>1</v>
      </c>
      <c r="C31" s="64">
        <v>50</v>
      </c>
      <c r="D31" s="55">
        <v>6068</v>
      </c>
      <c r="E31" s="64" t="s">
        <v>39</v>
      </c>
      <c r="F31" s="64">
        <v>53.82</v>
      </c>
      <c r="G31" s="55">
        <v>16092</v>
      </c>
      <c r="H31" s="64">
        <v>2691</v>
      </c>
      <c r="I31" s="64">
        <v>2.3</v>
      </c>
      <c r="J31" s="61"/>
    </row>
    <row r="32" s="1" customFormat="1" ht="24" customHeight="1" spans="1:10">
      <c r="A32" s="12" t="s">
        <v>82</v>
      </c>
      <c r="B32" s="12"/>
      <c r="C32" s="12"/>
      <c r="D32" s="12"/>
      <c r="E32" s="12"/>
      <c r="F32" s="12"/>
      <c r="G32" s="12"/>
      <c r="H32" s="12"/>
      <c r="I32" s="12"/>
      <c r="J32" s="12"/>
    </row>
    <row r="33" s="1" customFormat="1" ht="228" customHeight="1" spans="1:10">
      <c r="A33" s="65" t="str">
        <f>_xlfn.DISPIMG("ID_AE7F7DF9AF8F4BFE850050EB4743F8B8",1)</f>
        <v>=DISPIMG("ID_AE7F7DF9AF8F4BFE850050EB4743F8B8",1)</v>
      </c>
      <c r="B33" s="65"/>
      <c r="C33" s="65"/>
      <c r="D33" s="65"/>
      <c r="E33" s="65"/>
      <c r="F33" s="65"/>
      <c r="G33" s="65"/>
      <c r="H33" s="65"/>
      <c r="I33" s="65"/>
      <c r="J33" s="66"/>
    </row>
  </sheetData>
  <mergeCells count="27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A14:J14"/>
    <mergeCell ref="A32:J32"/>
    <mergeCell ref="A33:J33"/>
    <mergeCell ref="A11:A13"/>
    <mergeCell ref="A17:A31"/>
    <mergeCell ref="J18:J31"/>
    <mergeCell ref="A2:D7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16"/>
  <sheetViews>
    <sheetView workbookViewId="0">
      <selection activeCell="L11" sqref="L11"/>
    </sheetView>
  </sheetViews>
  <sheetFormatPr defaultColWidth="9" defaultRowHeight="13.5"/>
  <sheetData>
    <row r="1" s="1" customFormat="1" ht="54" customHeight="1" spans="1:11">
      <c r="A1" s="2" t="s">
        <v>83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6"/>
    </row>
    <row r="2" s="1" customFormat="1" ht="34" customHeight="1" spans="1:11">
      <c r="A2" s="7" t="str">
        <f>_xlfn.DISPIMG("ID_002BE5905EC84AB28BD249EF70394B49",1)</f>
        <v>=DISPIMG("ID_002BE5905EC84AB28BD249EF70394B49",1)</v>
      </c>
      <c r="B2" s="8"/>
      <c r="C2" s="8"/>
      <c r="D2" s="8"/>
      <c r="E2" s="9" t="s">
        <v>2</v>
      </c>
      <c r="F2" s="10"/>
      <c r="G2" s="10"/>
      <c r="H2" s="10" t="s">
        <v>84</v>
      </c>
      <c r="I2" s="10"/>
      <c r="J2" s="10"/>
      <c r="K2" s="11"/>
    </row>
    <row r="3" s="1" customFormat="1" ht="34" customHeight="1" spans="1:11">
      <c r="A3" s="8"/>
      <c r="B3" s="8"/>
      <c r="C3" s="8"/>
      <c r="D3" s="8"/>
      <c r="E3" s="9" t="s">
        <v>4</v>
      </c>
      <c r="F3" s="10"/>
      <c r="G3" s="10"/>
      <c r="H3" s="10" t="s">
        <v>5</v>
      </c>
      <c r="I3" s="10"/>
      <c r="J3" s="10"/>
      <c r="K3" s="11"/>
    </row>
    <row r="4" s="1" customFormat="1" ht="34" customHeight="1" spans="1:11">
      <c r="A4" s="8"/>
      <c r="B4" s="8"/>
      <c r="C4" s="8"/>
      <c r="D4" s="8"/>
      <c r="E4" s="9" t="s">
        <v>6</v>
      </c>
      <c r="F4" s="10"/>
      <c r="G4" s="10"/>
      <c r="H4" s="10" t="s">
        <v>7</v>
      </c>
      <c r="I4" s="10"/>
      <c r="J4" s="10"/>
      <c r="K4" s="11"/>
    </row>
    <row r="5" s="1" customFormat="1" ht="34" customHeight="1" spans="1:11">
      <c r="A5" s="8"/>
      <c r="B5" s="8"/>
      <c r="C5" s="8"/>
      <c r="D5" s="8"/>
      <c r="E5" s="9" t="s">
        <v>8</v>
      </c>
      <c r="F5" s="10"/>
      <c r="G5" s="10"/>
      <c r="H5" s="10" t="s">
        <v>9</v>
      </c>
      <c r="I5" s="10"/>
      <c r="J5" s="10"/>
      <c r="K5" s="11"/>
    </row>
    <row r="6" s="1" customFormat="1" ht="34" customHeight="1" spans="1:11">
      <c r="A6" s="8"/>
      <c r="B6" s="8"/>
      <c r="C6" s="8"/>
      <c r="D6" s="8"/>
      <c r="E6" s="9" t="s">
        <v>10</v>
      </c>
      <c r="F6" s="10"/>
      <c r="G6" s="10"/>
      <c r="H6" s="10" t="s">
        <v>85</v>
      </c>
      <c r="I6" s="10"/>
      <c r="J6" s="10"/>
      <c r="K6" s="11"/>
    </row>
    <row r="7" s="1" customFormat="1" ht="34" customHeight="1" spans="1:11">
      <c r="A7" s="8"/>
      <c r="B7" s="8"/>
      <c r="C7" s="8"/>
      <c r="D7" s="8"/>
      <c r="E7" s="9" t="s">
        <v>12</v>
      </c>
      <c r="F7" s="10"/>
      <c r="G7" s="10"/>
      <c r="H7" s="10" t="s">
        <v>13</v>
      </c>
      <c r="I7" s="10"/>
      <c r="J7" s="10"/>
      <c r="K7" s="11"/>
    </row>
    <row r="8" s="1" customFormat="1" ht="24" customHeight="1" spans="1:11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</row>
    <row r="9" s="1" customFormat="1" ht="14.25" spans="1:11">
      <c r="A9" s="13" t="s">
        <v>15</v>
      </c>
      <c r="B9" s="13" t="s">
        <v>16</v>
      </c>
      <c r="C9" s="13" t="s">
        <v>17</v>
      </c>
      <c r="D9" s="13" t="s">
        <v>18</v>
      </c>
      <c r="E9" s="13" t="s">
        <v>19</v>
      </c>
      <c r="F9" s="13" t="s">
        <v>20</v>
      </c>
      <c r="G9" s="14" t="s">
        <v>21</v>
      </c>
      <c r="H9" s="15"/>
      <c r="I9" s="13" t="s">
        <v>22</v>
      </c>
      <c r="J9" s="13" t="s">
        <v>23</v>
      </c>
    </row>
    <row r="10" s="1" customFormat="1" ht="19.5" spans="1:11">
      <c r="A10" s="16" t="s">
        <v>24</v>
      </c>
      <c r="B10" s="16" t="s">
        <v>25</v>
      </c>
      <c r="C10" s="16" t="s">
        <v>26</v>
      </c>
      <c r="D10" s="16" t="s">
        <v>27</v>
      </c>
      <c r="E10" s="16" t="s">
        <v>28</v>
      </c>
      <c r="F10" s="16" t="s">
        <v>29</v>
      </c>
      <c r="G10" s="17" t="s">
        <v>30</v>
      </c>
      <c r="H10" s="18"/>
      <c r="I10" s="16" t="s">
        <v>31</v>
      </c>
      <c r="J10" s="19" t="s">
        <v>32</v>
      </c>
    </row>
    <row r="11" s="1" customFormat="1" ht="14.25" spans="1:11">
      <c r="A11" s="20" t="s">
        <v>86</v>
      </c>
      <c r="B11" s="21" t="s">
        <v>34</v>
      </c>
      <c r="C11" s="21" t="s">
        <v>35</v>
      </c>
      <c r="D11" s="21" t="s">
        <v>36</v>
      </c>
      <c r="E11" s="21" t="s">
        <v>37</v>
      </c>
      <c r="F11" s="21" t="s">
        <v>38</v>
      </c>
      <c r="G11" s="22" t="s">
        <v>39</v>
      </c>
      <c r="H11" s="23"/>
      <c r="I11" s="21" t="s">
        <v>40</v>
      </c>
      <c r="J11" s="24" t="s">
        <v>36</v>
      </c>
    </row>
    <row r="12" s="1" customFormat="1" ht="14.25" spans="1:11">
      <c r="A12" s="25"/>
      <c r="B12" s="39">
        <v>4500</v>
      </c>
      <c r="C12" s="38">
        <v>128</v>
      </c>
      <c r="D12" s="38">
        <v>11.5</v>
      </c>
      <c r="E12" s="38">
        <v>275</v>
      </c>
      <c r="F12" s="38">
        <v>2.1</v>
      </c>
      <c r="G12" s="107">
        <v>3024</v>
      </c>
      <c r="H12" s="108"/>
      <c r="I12" s="38" t="s">
        <v>87</v>
      </c>
      <c r="J12" s="109">
        <v>25</v>
      </c>
    </row>
    <row r="13" s="1" customFormat="1" ht="14.25" spans="1:11">
      <c r="A13" s="25"/>
      <c r="B13" s="110">
        <v>6000</v>
      </c>
      <c r="C13" s="38">
        <v>91</v>
      </c>
      <c r="D13" s="38">
        <v>12.3</v>
      </c>
      <c r="E13" s="38">
        <v>235</v>
      </c>
      <c r="F13" s="38">
        <v>2.6</v>
      </c>
      <c r="G13" s="107">
        <v>3024</v>
      </c>
      <c r="H13" s="108"/>
      <c r="I13" s="38" t="s">
        <v>88</v>
      </c>
      <c r="J13" s="109">
        <v>25</v>
      </c>
    </row>
    <row r="14" s="1" customFormat="1" ht="14.25" spans="1:11">
      <c r="A14" s="25"/>
      <c r="B14" s="20">
        <v>7500</v>
      </c>
      <c r="C14" s="45">
        <v>150</v>
      </c>
      <c r="D14" s="45">
        <v>13.5</v>
      </c>
      <c r="E14" s="45">
        <v>248</v>
      </c>
      <c r="F14" s="45">
        <v>1.7</v>
      </c>
      <c r="G14" s="111">
        <v>2040</v>
      </c>
      <c r="H14" s="112"/>
      <c r="I14" s="45" t="s">
        <v>87</v>
      </c>
      <c r="J14" s="113">
        <v>25</v>
      </c>
    </row>
    <row r="15" s="1" customFormat="1" ht="24" customHeight="1" spans="1:11">
      <c r="A15" s="12" t="s">
        <v>82</v>
      </c>
      <c r="B15" s="12"/>
      <c r="C15" s="12"/>
      <c r="D15" s="12"/>
      <c r="E15" s="12"/>
      <c r="F15" s="12"/>
      <c r="G15" s="12"/>
      <c r="H15" s="12"/>
      <c r="I15" s="12"/>
      <c r="J15" s="12"/>
    </row>
    <row r="16" ht="228" customHeight="1" spans="1:11">
      <c r="A16" s="46" t="str">
        <f>_xlfn.DISPIMG("ID_A5CAF41974004D8297F5EE5DE314645B",1)</f>
        <v>=DISPIMG("ID_A5CAF41974004D8297F5EE5DE314645B",1)</v>
      </c>
      <c r="B16" s="46"/>
      <c r="C16" s="46"/>
      <c r="D16" s="46"/>
      <c r="E16" s="46"/>
      <c r="F16" s="46"/>
      <c r="G16" s="46"/>
      <c r="H16" s="46"/>
      <c r="I16" s="46"/>
      <c r="J16" s="47"/>
    </row>
  </sheetData>
  <mergeCells count="25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G14:H14"/>
    <mergeCell ref="A15:J15"/>
    <mergeCell ref="A16:J16"/>
    <mergeCell ref="A11:A14"/>
    <mergeCell ref="A2:D7"/>
  </mergeCells>
  <pageMargins left="0.75" right="0.75" top="1" bottom="1" header="0.5" footer="0.5"/>
  <pageSetup paperSize="9" scale="96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topLeftCell="A7" workbookViewId="0">
      <selection activeCell="A32" sqref="$A32:$XFD32"/>
    </sheetView>
  </sheetViews>
  <sheetFormatPr defaultColWidth="10" defaultRowHeight="14.25"/>
  <cols>
    <col min="1" max="9" width="10" style="7" customWidth="1"/>
    <col min="10" max="10" width="10" style="1" customWidth="1"/>
    <col min="11" max="11" width="22.5916666666667" style="1" customWidth="1"/>
    <col min="12" max="16384" width="10" style="1"/>
  </cols>
  <sheetData>
    <row r="1" s="1" customFormat="1" ht="54" customHeight="1" spans="1:11">
      <c r="A1" s="2" t="s">
        <v>202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6"/>
    </row>
    <row r="2" s="1" customFormat="1" ht="34" customHeight="1" spans="1:11">
      <c r="A2" s="7" t="str">
        <f>_xlfn.DISPIMG("ID_3A13E8F736F04BA394D515DA6FB55C2B",1)</f>
        <v>=DISPIMG("ID_3A13E8F736F04BA394D515DA6FB55C2B",1)</v>
      </c>
      <c r="B2" s="8"/>
      <c r="C2" s="8"/>
      <c r="D2" s="8"/>
      <c r="E2" s="9" t="s">
        <v>2</v>
      </c>
      <c r="F2" s="10"/>
      <c r="G2" s="10"/>
      <c r="H2" s="10" t="s">
        <v>203</v>
      </c>
      <c r="I2" s="10"/>
      <c r="J2" s="10"/>
      <c r="K2" s="11"/>
    </row>
    <row r="3" s="1" customFormat="1" ht="34" customHeight="1" spans="1:11">
      <c r="A3" s="8"/>
      <c r="B3" s="8"/>
      <c r="C3" s="8"/>
      <c r="D3" s="8"/>
      <c r="E3" s="9" t="s">
        <v>4</v>
      </c>
      <c r="F3" s="10"/>
      <c r="G3" s="10"/>
      <c r="H3" s="10" t="s">
        <v>100</v>
      </c>
      <c r="I3" s="10"/>
      <c r="J3" s="10"/>
      <c r="K3" s="11"/>
    </row>
    <row r="4" s="1" customFormat="1" ht="34" customHeight="1" spans="1:11">
      <c r="A4" s="8"/>
      <c r="B4" s="8"/>
      <c r="C4" s="8"/>
      <c r="D4" s="8"/>
      <c r="E4" s="9" t="s">
        <v>6</v>
      </c>
      <c r="F4" s="10"/>
      <c r="G4" s="10"/>
      <c r="H4" s="10" t="s">
        <v>7</v>
      </c>
      <c r="I4" s="10"/>
      <c r="J4" s="10"/>
      <c r="K4" s="11"/>
    </row>
    <row r="5" s="1" customFormat="1" ht="34" customHeight="1" spans="1:11">
      <c r="A5" s="8"/>
      <c r="B5" s="8"/>
      <c r="C5" s="8"/>
      <c r="D5" s="8"/>
      <c r="E5" s="9" t="s">
        <v>8</v>
      </c>
      <c r="F5" s="10"/>
      <c r="G5" s="10"/>
      <c r="H5" s="10" t="s">
        <v>91</v>
      </c>
      <c r="I5" s="10"/>
      <c r="J5" s="10"/>
      <c r="K5" s="11"/>
    </row>
    <row r="6" s="1" customFormat="1" ht="34" customHeight="1" spans="1:11">
      <c r="A6" s="8"/>
      <c r="B6" s="8"/>
      <c r="C6" s="8"/>
      <c r="D6" s="8"/>
      <c r="E6" s="9" t="s">
        <v>10</v>
      </c>
      <c r="F6" s="10"/>
      <c r="G6" s="10"/>
      <c r="H6" s="10" t="s">
        <v>204</v>
      </c>
      <c r="I6" s="10"/>
      <c r="J6" s="10"/>
      <c r="K6" s="11"/>
    </row>
    <row r="7" s="1" customFormat="1" ht="34" customHeight="1" spans="1:11">
      <c r="A7" s="8"/>
      <c r="B7" s="8"/>
      <c r="C7" s="8"/>
      <c r="D7" s="8"/>
      <c r="E7" s="9" t="s">
        <v>12</v>
      </c>
      <c r="F7" s="10"/>
      <c r="G7" s="10"/>
      <c r="H7" s="10" t="s">
        <v>13</v>
      </c>
      <c r="I7" s="10"/>
      <c r="J7" s="10"/>
      <c r="K7" s="11"/>
    </row>
    <row r="8" s="1" customFormat="1" ht="24" customHeight="1" spans="1:11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</row>
    <row r="9" s="1" customFormat="1" spans="1:11">
      <c r="A9" s="13" t="s">
        <v>15</v>
      </c>
      <c r="B9" s="13" t="s">
        <v>16</v>
      </c>
      <c r="C9" s="13" t="s">
        <v>17</v>
      </c>
      <c r="D9" s="13" t="s">
        <v>18</v>
      </c>
      <c r="E9" s="13" t="s">
        <v>19</v>
      </c>
      <c r="F9" s="13" t="s">
        <v>20</v>
      </c>
      <c r="G9" s="14" t="s">
        <v>21</v>
      </c>
      <c r="H9" s="15"/>
      <c r="I9" s="13" t="s">
        <v>22</v>
      </c>
      <c r="J9" s="13" t="s">
        <v>23</v>
      </c>
    </row>
    <row r="10" s="1" customFormat="1" ht="19.5" spans="1:11">
      <c r="A10" s="16" t="s">
        <v>24</v>
      </c>
      <c r="B10" s="16" t="s">
        <v>25</v>
      </c>
      <c r="C10" s="16" t="s">
        <v>26</v>
      </c>
      <c r="D10" s="16" t="s">
        <v>27</v>
      </c>
      <c r="E10" s="16" t="s">
        <v>28</v>
      </c>
      <c r="F10" s="16" t="s">
        <v>29</v>
      </c>
      <c r="G10" s="17" t="s">
        <v>30</v>
      </c>
      <c r="H10" s="18"/>
      <c r="I10" s="16" t="s">
        <v>31</v>
      </c>
      <c r="J10" s="19" t="s">
        <v>32</v>
      </c>
    </row>
    <row r="11" s="1" customFormat="1" spans="1:11">
      <c r="A11" s="20" t="s">
        <v>205</v>
      </c>
      <c r="B11" s="21" t="s">
        <v>34</v>
      </c>
      <c r="C11" s="21" t="s">
        <v>35</v>
      </c>
      <c r="D11" s="21" t="s">
        <v>36</v>
      </c>
      <c r="E11" s="21" t="s">
        <v>37</v>
      </c>
      <c r="F11" s="21" t="s">
        <v>38</v>
      </c>
      <c r="G11" s="22" t="s">
        <v>39</v>
      </c>
      <c r="H11" s="23"/>
      <c r="I11" s="21" t="s">
        <v>40</v>
      </c>
      <c r="J11" s="48" t="s">
        <v>36</v>
      </c>
    </row>
    <row r="12" s="1" customFormat="1" spans="1:11">
      <c r="A12" s="25"/>
      <c r="B12" s="30">
        <v>900</v>
      </c>
      <c r="C12" s="51">
        <v>1366.1</v>
      </c>
      <c r="D12" s="51">
        <v>58.48</v>
      </c>
      <c r="E12" s="30">
        <v>4191</v>
      </c>
      <c r="F12" s="51">
        <v>3.06</v>
      </c>
      <c r="G12" s="31" t="s">
        <v>206</v>
      </c>
      <c r="H12" s="32"/>
      <c r="I12" s="30">
        <v>6</v>
      </c>
      <c r="J12" s="52">
        <v>120</v>
      </c>
    </row>
    <row r="13" s="1" customFormat="1" ht="24" customHeight="1" spans="1:11">
      <c r="A13" s="12" t="s">
        <v>49</v>
      </c>
      <c r="B13" s="12"/>
      <c r="C13" s="12"/>
      <c r="D13" s="12"/>
      <c r="E13" s="12"/>
      <c r="F13" s="12"/>
      <c r="G13" s="12"/>
      <c r="H13" s="12"/>
      <c r="I13" s="12"/>
      <c r="J13" s="12"/>
    </row>
    <row r="14" s="1" customFormat="1" spans="1:11">
      <c r="A14" s="13" t="s">
        <v>15</v>
      </c>
      <c r="B14" s="53" t="s">
        <v>50</v>
      </c>
      <c r="C14" s="13" t="s">
        <v>51</v>
      </c>
      <c r="D14" s="13" t="s">
        <v>19</v>
      </c>
      <c r="E14" s="13" t="s">
        <v>52</v>
      </c>
      <c r="F14" s="13" t="s">
        <v>53</v>
      </c>
      <c r="G14" s="13" t="s">
        <v>54</v>
      </c>
      <c r="H14" s="13" t="s">
        <v>55</v>
      </c>
      <c r="I14" s="13" t="s">
        <v>20</v>
      </c>
      <c r="J14" s="53" t="s">
        <v>56</v>
      </c>
    </row>
    <row r="15" s="1" customFormat="1" ht="19.5" spans="1:11">
      <c r="A15" s="16" t="s">
        <v>57</v>
      </c>
      <c r="B15" s="54" t="s">
        <v>58</v>
      </c>
      <c r="C15" s="16" t="s">
        <v>59</v>
      </c>
      <c r="D15" s="16" t="s">
        <v>60</v>
      </c>
      <c r="E15" s="16" t="s">
        <v>61</v>
      </c>
      <c r="F15" s="16" t="s">
        <v>62</v>
      </c>
      <c r="G15" s="16" t="s">
        <v>63</v>
      </c>
      <c r="H15" s="16" t="s">
        <v>64</v>
      </c>
      <c r="I15" s="16" t="s">
        <v>29</v>
      </c>
      <c r="J15" s="54" t="s">
        <v>65</v>
      </c>
    </row>
    <row r="16" s="1" customFormat="1" spans="1:11">
      <c r="A16" s="55" t="s">
        <v>207</v>
      </c>
      <c r="B16" s="48" t="s">
        <v>67</v>
      </c>
      <c r="C16" s="21" t="s">
        <v>68</v>
      </c>
      <c r="D16" s="21" t="s">
        <v>37</v>
      </c>
      <c r="E16" s="21" t="s">
        <v>69</v>
      </c>
      <c r="F16" s="21" t="s">
        <v>36</v>
      </c>
      <c r="G16" s="21" t="s">
        <v>70</v>
      </c>
      <c r="H16" s="21" t="s">
        <v>35</v>
      </c>
      <c r="I16" s="21" t="s">
        <v>38</v>
      </c>
      <c r="J16" s="48" t="s">
        <v>71</v>
      </c>
    </row>
    <row r="17" s="1" customFormat="1" spans="1:10">
      <c r="A17" s="56"/>
      <c r="B17" s="57">
        <v>0.3</v>
      </c>
      <c r="C17" s="58">
        <v>25.03</v>
      </c>
      <c r="D17" s="59">
        <v>495</v>
      </c>
      <c r="E17" s="58"/>
      <c r="F17" s="58">
        <v>4.92</v>
      </c>
      <c r="G17" s="59">
        <v>5675</v>
      </c>
      <c r="H17" s="58">
        <v>123.1</v>
      </c>
      <c r="I17" s="58">
        <v>4.02</v>
      </c>
      <c r="J17" s="76" t="s">
        <v>39</v>
      </c>
    </row>
    <row r="18" s="1" customFormat="1" spans="1:10">
      <c r="A18" s="56"/>
      <c r="B18" s="57">
        <v>0.35</v>
      </c>
      <c r="C18" s="58">
        <v>25</v>
      </c>
      <c r="D18" s="59">
        <v>703</v>
      </c>
      <c r="E18" s="58" t="s">
        <v>39</v>
      </c>
      <c r="F18" s="58">
        <v>6.58</v>
      </c>
      <c r="G18" s="59">
        <v>6728</v>
      </c>
      <c r="H18" s="58">
        <v>164.5</v>
      </c>
      <c r="I18" s="58">
        <v>4.27</v>
      </c>
      <c r="J18" s="76"/>
    </row>
    <row r="19" s="1" customFormat="1" spans="1:10">
      <c r="A19" s="56"/>
      <c r="B19" s="57">
        <v>0.4</v>
      </c>
      <c r="C19" s="58">
        <v>24.96</v>
      </c>
      <c r="D19" s="59">
        <v>835</v>
      </c>
      <c r="E19" s="58" t="s">
        <v>39</v>
      </c>
      <c r="F19" s="58">
        <v>9.37</v>
      </c>
      <c r="G19" s="59">
        <v>7682</v>
      </c>
      <c r="H19" s="58">
        <v>233.9</v>
      </c>
      <c r="I19" s="58">
        <v>3.57</v>
      </c>
      <c r="J19" s="76"/>
    </row>
    <row r="20" s="1" customFormat="1" spans="1:10">
      <c r="A20" s="56"/>
      <c r="B20" s="57">
        <v>0.45</v>
      </c>
      <c r="C20" s="58">
        <v>24.91</v>
      </c>
      <c r="D20" s="59">
        <v>981</v>
      </c>
      <c r="E20" s="58" t="s">
        <v>39</v>
      </c>
      <c r="F20" s="58">
        <v>11.89</v>
      </c>
      <c r="G20" s="59">
        <v>8625</v>
      </c>
      <c r="H20" s="58">
        <v>296.2</v>
      </c>
      <c r="I20" s="58">
        <v>3.31</v>
      </c>
      <c r="J20" s="76"/>
    </row>
    <row r="21" s="1" customFormat="1" spans="1:10">
      <c r="A21" s="56"/>
      <c r="B21" s="57">
        <v>0.5</v>
      </c>
      <c r="C21" s="58">
        <v>24.87</v>
      </c>
      <c r="D21" s="59">
        <v>1232</v>
      </c>
      <c r="E21" s="58" t="s">
        <v>39</v>
      </c>
      <c r="F21" s="58">
        <v>16.38</v>
      </c>
      <c r="G21" s="59">
        <v>9577</v>
      </c>
      <c r="H21" s="58">
        <v>407.4</v>
      </c>
      <c r="I21" s="58">
        <v>3.02</v>
      </c>
      <c r="J21" s="76"/>
    </row>
    <row r="22" s="1" customFormat="1" spans="1:10">
      <c r="A22" s="56"/>
      <c r="B22" s="57">
        <v>0.55</v>
      </c>
      <c r="C22" s="58">
        <v>24.82</v>
      </c>
      <c r="D22" s="59">
        <v>1479</v>
      </c>
      <c r="E22" s="58" t="s">
        <v>39</v>
      </c>
      <c r="F22" s="58">
        <v>19.42</v>
      </c>
      <c r="G22" s="59">
        <v>10515</v>
      </c>
      <c r="H22" s="58">
        <v>482</v>
      </c>
      <c r="I22" s="58">
        <v>3.07</v>
      </c>
      <c r="J22" s="76"/>
    </row>
    <row r="23" s="1" customFormat="1" spans="1:10">
      <c r="A23" s="56"/>
      <c r="B23" s="57">
        <v>0.6</v>
      </c>
      <c r="C23" s="58">
        <v>24.77</v>
      </c>
      <c r="D23" s="59">
        <v>1738</v>
      </c>
      <c r="E23" s="58" t="s">
        <v>39</v>
      </c>
      <c r="F23" s="58">
        <v>25.47</v>
      </c>
      <c r="G23" s="59">
        <v>11436</v>
      </c>
      <c r="H23" s="58">
        <v>631.9</v>
      </c>
      <c r="I23" s="58">
        <v>2.75</v>
      </c>
      <c r="J23" s="76"/>
    </row>
    <row r="24" s="1" customFormat="1" spans="1:10">
      <c r="A24" s="56"/>
      <c r="B24" s="57">
        <v>0.65</v>
      </c>
      <c r="C24" s="58">
        <v>24.72</v>
      </c>
      <c r="D24" s="59">
        <v>1997</v>
      </c>
      <c r="E24" s="58" t="s">
        <v>39</v>
      </c>
      <c r="F24" s="58">
        <v>29.12</v>
      </c>
      <c r="G24" s="59">
        <v>12342</v>
      </c>
      <c r="H24" s="58">
        <v>720.9</v>
      </c>
      <c r="I24" s="58">
        <v>2.77</v>
      </c>
      <c r="J24" s="76"/>
    </row>
    <row r="25" s="1" customFormat="1" spans="1:10">
      <c r="A25" s="56"/>
      <c r="B25" s="57">
        <v>0.7</v>
      </c>
      <c r="C25" s="58">
        <v>24.67</v>
      </c>
      <c r="D25" s="59">
        <v>2249</v>
      </c>
      <c r="E25" s="58" t="s">
        <v>39</v>
      </c>
      <c r="F25" s="58">
        <v>33.48</v>
      </c>
      <c r="G25" s="59">
        <v>13228</v>
      </c>
      <c r="H25" s="58">
        <v>825.9</v>
      </c>
      <c r="I25" s="58">
        <v>2.72</v>
      </c>
      <c r="J25" s="76"/>
    </row>
    <row r="26" s="1" customFormat="1" spans="1:10">
      <c r="A26" s="56"/>
      <c r="B26" s="57">
        <v>0.75</v>
      </c>
      <c r="C26" s="58">
        <v>24.62</v>
      </c>
      <c r="D26" s="59">
        <v>2486</v>
      </c>
      <c r="E26" s="58" t="s">
        <v>39</v>
      </c>
      <c r="F26" s="58">
        <v>36.45</v>
      </c>
      <c r="G26" s="59">
        <v>14095</v>
      </c>
      <c r="H26" s="58">
        <v>897.4</v>
      </c>
      <c r="I26" s="58">
        <v>2.77</v>
      </c>
      <c r="J26" s="76"/>
    </row>
    <row r="27" s="1" customFormat="1" spans="1:10">
      <c r="A27" s="56"/>
      <c r="B27" s="57">
        <v>0.8</v>
      </c>
      <c r="C27" s="58">
        <v>24.57</v>
      </c>
      <c r="D27" s="59">
        <v>2749</v>
      </c>
      <c r="E27" s="58" t="s">
        <v>39</v>
      </c>
      <c r="F27" s="58">
        <v>42.53</v>
      </c>
      <c r="G27" s="59">
        <v>14939</v>
      </c>
      <c r="H27" s="58">
        <v>1045</v>
      </c>
      <c r="I27" s="58">
        <v>2.63</v>
      </c>
      <c r="J27" s="76"/>
    </row>
    <row r="28" s="1" customFormat="1" spans="1:10">
      <c r="A28" s="56"/>
      <c r="B28" s="57">
        <v>0.85</v>
      </c>
      <c r="C28" s="58">
        <v>24.52</v>
      </c>
      <c r="D28" s="59">
        <v>3026</v>
      </c>
      <c r="E28" s="58" t="s">
        <v>39</v>
      </c>
      <c r="F28" s="58">
        <v>49.35</v>
      </c>
      <c r="G28" s="59">
        <v>15761</v>
      </c>
      <c r="H28" s="58">
        <v>1210.1</v>
      </c>
      <c r="I28" s="58">
        <v>2.5</v>
      </c>
      <c r="J28" s="76"/>
    </row>
    <row r="29" s="1" customFormat="1" spans="1:10">
      <c r="A29" s="56"/>
      <c r="B29" s="57">
        <v>0.9</v>
      </c>
      <c r="C29" s="58">
        <v>24.47</v>
      </c>
      <c r="D29" s="59">
        <v>3285</v>
      </c>
      <c r="E29" s="58" t="s">
        <v>39</v>
      </c>
      <c r="F29" s="58">
        <v>57.86</v>
      </c>
      <c r="G29" s="59">
        <v>16557</v>
      </c>
      <c r="H29" s="58">
        <v>1415.8</v>
      </c>
      <c r="I29" s="58">
        <v>2.32</v>
      </c>
      <c r="J29" s="76"/>
    </row>
    <row r="30" s="1" customFormat="1" spans="1:10">
      <c r="A30" s="56"/>
      <c r="B30" s="57">
        <v>0.95</v>
      </c>
      <c r="C30" s="58">
        <v>24.41</v>
      </c>
      <c r="D30" s="59">
        <v>3512</v>
      </c>
      <c r="E30" s="58" t="s">
        <v>39</v>
      </c>
      <c r="F30" s="58">
        <v>63.69</v>
      </c>
      <c r="G30" s="59">
        <v>17326</v>
      </c>
      <c r="H30" s="58">
        <v>1554.7</v>
      </c>
      <c r="I30" s="58">
        <v>2.26</v>
      </c>
      <c r="J30" s="76"/>
    </row>
    <row r="31" s="1" customFormat="1" spans="1:10">
      <c r="A31" s="56"/>
      <c r="B31" s="63">
        <v>1</v>
      </c>
      <c r="C31" s="64">
        <v>24.36</v>
      </c>
      <c r="D31" s="55">
        <v>4501</v>
      </c>
      <c r="E31" s="64" t="s">
        <v>39</v>
      </c>
      <c r="F31" s="64">
        <v>69.94</v>
      </c>
      <c r="G31" s="55">
        <v>18065</v>
      </c>
      <c r="H31" s="64">
        <v>1703.7</v>
      </c>
      <c r="I31" s="64">
        <v>2.64</v>
      </c>
      <c r="J31" s="76"/>
    </row>
    <row r="32" s="1" customFormat="1" ht="24" customHeight="1" spans="1:10">
      <c r="A32" s="12" t="s">
        <v>82</v>
      </c>
      <c r="B32" s="12"/>
      <c r="C32" s="12"/>
      <c r="D32" s="12"/>
      <c r="E32" s="12"/>
      <c r="F32" s="12"/>
      <c r="G32" s="12"/>
      <c r="H32" s="12"/>
      <c r="I32" s="12"/>
      <c r="J32" s="12"/>
    </row>
    <row r="33" s="1" customFormat="1" ht="228" customHeight="1" spans="1:10">
      <c r="A33" s="65" t="str">
        <f>_xlfn.DISPIMG("ID_10577FD71E374524A0EB512CD6E2E21F",1)</f>
        <v>=DISPIMG("ID_10577FD71E374524A0EB512CD6E2E21F",1)</v>
      </c>
      <c r="B33" s="65"/>
      <c r="C33" s="65"/>
      <c r="D33" s="65"/>
      <c r="E33" s="65"/>
      <c r="F33" s="65"/>
      <c r="G33" s="65"/>
      <c r="H33" s="65"/>
      <c r="I33" s="65"/>
      <c r="J33" s="66"/>
    </row>
  </sheetData>
  <mergeCells count="26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A13:J13"/>
    <mergeCell ref="A32:J32"/>
    <mergeCell ref="A33:J33"/>
    <mergeCell ref="A11:A12"/>
    <mergeCell ref="A16:A31"/>
    <mergeCell ref="J17:J31"/>
    <mergeCell ref="A2:D7"/>
  </mergeCells>
  <pageMargins left="0.75" right="0.75" top="1" bottom="1" header="0.5" footer="0.5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3"/>
  <sheetViews>
    <sheetView zoomScale="85" zoomScaleNormal="85" workbookViewId="0">
      <selection activeCell="A8" sqref="$A8:$XFD8"/>
    </sheetView>
  </sheetViews>
  <sheetFormatPr defaultColWidth="10" defaultRowHeight="14.25"/>
  <cols>
    <col min="1" max="7" width="10" style="7" customWidth="1"/>
    <col min="8" max="8" width="27.275" style="7" customWidth="1"/>
    <col min="9" max="9" width="10" style="7" customWidth="1"/>
    <col min="10" max="10" width="10" style="1" customWidth="1"/>
    <col min="11" max="11" width="22.5916666666667" style="1" customWidth="1"/>
    <col min="12" max="16384" width="10" style="1"/>
  </cols>
  <sheetData>
    <row r="1" s="1" customFormat="1" ht="54" customHeight="1" spans="1:11">
      <c r="A1" s="2" t="s">
        <v>208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6"/>
    </row>
    <row r="2" s="1" customFormat="1" ht="34" customHeight="1" spans="1:11">
      <c r="A2" s="7" t="str">
        <f>_xlfn.DISPIMG("ID_0931D10DAC8D47F1B1C573EDD823AA3D",1)</f>
        <v>=DISPIMG("ID_0931D10DAC8D47F1B1C573EDD823AA3D",1)</v>
      </c>
      <c r="B2" s="8"/>
      <c r="C2" s="8"/>
      <c r="D2" s="8"/>
      <c r="E2" s="9" t="s">
        <v>2</v>
      </c>
      <c r="F2" s="10"/>
      <c r="G2" s="10"/>
      <c r="H2" s="10" t="s">
        <v>209</v>
      </c>
      <c r="I2" s="10"/>
      <c r="J2" s="10"/>
      <c r="K2" s="11"/>
    </row>
    <row r="3" s="1" customFormat="1" ht="34" customHeight="1" spans="1:11">
      <c r="A3" s="8"/>
      <c r="B3" s="8"/>
      <c r="C3" s="8"/>
      <c r="D3" s="8"/>
      <c r="E3" s="9" t="s">
        <v>4</v>
      </c>
      <c r="F3" s="10"/>
      <c r="G3" s="10"/>
      <c r="H3" s="10" t="s">
        <v>100</v>
      </c>
      <c r="I3" s="10"/>
      <c r="J3" s="10"/>
      <c r="K3" s="11"/>
    </row>
    <row r="4" s="1" customFormat="1" ht="34" customHeight="1" spans="1:11">
      <c r="A4" s="8"/>
      <c r="B4" s="8"/>
      <c r="C4" s="8"/>
      <c r="D4" s="8"/>
      <c r="E4" s="9" t="s">
        <v>6</v>
      </c>
      <c r="F4" s="10"/>
      <c r="G4" s="10"/>
      <c r="H4" s="10" t="s">
        <v>7</v>
      </c>
      <c r="I4" s="10"/>
      <c r="J4" s="10"/>
      <c r="K4" s="11"/>
    </row>
    <row r="5" s="1" customFormat="1" ht="34" customHeight="1" spans="1:11">
      <c r="A5" s="8"/>
      <c r="B5" s="8"/>
      <c r="C5" s="8"/>
      <c r="D5" s="8"/>
      <c r="E5" s="9" t="s">
        <v>8</v>
      </c>
      <c r="F5" s="10"/>
      <c r="G5" s="10"/>
      <c r="H5" s="10" t="s">
        <v>210</v>
      </c>
      <c r="I5" s="10"/>
      <c r="J5" s="10"/>
      <c r="K5" s="11"/>
    </row>
    <row r="6" s="1" customFormat="1" ht="34" customHeight="1" spans="1:11">
      <c r="A6" s="8"/>
      <c r="B6" s="8"/>
      <c r="C6" s="8"/>
      <c r="D6" s="8"/>
      <c r="E6" s="9" t="s">
        <v>10</v>
      </c>
      <c r="F6" s="10"/>
      <c r="G6" s="10"/>
      <c r="H6" s="10" t="s">
        <v>211</v>
      </c>
      <c r="I6" s="10"/>
      <c r="J6" s="10"/>
      <c r="K6" s="11"/>
    </row>
    <row r="7" s="1" customFormat="1" ht="34" customHeight="1" spans="1:11">
      <c r="A7" s="8"/>
      <c r="B7" s="8"/>
      <c r="C7" s="8"/>
      <c r="D7" s="8"/>
      <c r="E7" s="9" t="s">
        <v>12</v>
      </c>
      <c r="F7" s="10"/>
      <c r="G7" s="10"/>
      <c r="H7" s="10" t="s">
        <v>13</v>
      </c>
      <c r="I7" s="10"/>
      <c r="J7" s="10"/>
      <c r="K7" s="11"/>
    </row>
    <row r="8" s="1" customFormat="1" ht="24" customHeight="1" spans="1:11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</row>
    <row r="9" s="1" customFormat="1" spans="1:11">
      <c r="A9" s="13" t="s">
        <v>15</v>
      </c>
      <c r="B9" s="13" t="s">
        <v>16</v>
      </c>
      <c r="C9" s="13" t="s">
        <v>17</v>
      </c>
      <c r="D9" s="13" t="s">
        <v>18</v>
      </c>
      <c r="E9" s="13" t="s">
        <v>19</v>
      </c>
      <c r="F9" s="13" t="s">
        <v>20</v>
      </c>
      <c r="G9" s="14" t="s">
        <v>21</v>
      </c>
      <c r="H9" s="15"/>
      <c r="I9" s="13" t="s">
        <v>22</v>
      </c>
      <c r="J9" s="13" t="s">
        <v>23</v>
      </c>
    </row>
    <row r="10" s="1" customFormat="1" ht="19.5" spans="1:11">
      <c r="A10" s="16" t="s">
        <v>24</v>
      </c>
      <c r="B10" s="16" t="s">
        <v>25</v>
      </c>
      <c r="C10" s="16" t="s">
        <v>26</v>
      </c>
      <c r="D10" s="16" t="s">
        <v>27</v>
      </c>
      <c r="E10" s="16" t="s">
        <v>28</v>
      </c>
      <c r="F10" s="16" t="s">
        <v>29</v>
      </c>
      <c r="G10" s="17" t="s">
        <v>30</v>
      </c>
      <c r="H10" s="18"/>
      <c r="I10" s="16" t="s">
        <v>31</v>
      </c>
      <c r="J10" s="19" t="s">
        <v>32</v>
      </c>
    </row>
    <row r="11" s="1" customFormat="1" spans="1:11">
      <c r="A11" s="20" t="s">
        <v>212</v>
      </c>
      <c r="B11" s="21" t="s">
        <v>34</v>
      </c>
      <c r="C11" s="21" t="s">
        <v>35</v>
      </c>
      <c r="D11" s="21" t="s">
        <v>36</v>
      </c>
      <c r="E11" s="21" t="s">
        <v>37</v>
      </c>
      <c r="F11" s="21" t="s">
        <v>38</v>
      </c>
      <c r="G11" s="22" t="s">
        <v>39</v>
      </c>
      <c r="H11" s="23"/>
      <c r="I11" s="21" t="s">
        <v>40</v>
      </c>
      <c r="J11" s="48" t="s">
        <v>36</v>
      </c>
    </row>
    <row r="12" s="1" customFormat="1" spans="1:11">
      <c r="A12" s="25"/>
      <c r="B12" s="59">
        <v>420</v>
      </c>
      <c r="C12" s="58">
        <v>1431.37</v>
      </c>
      <c r="D12" s="58">
        <v>47.76</v>
      </c>
      <c r="E12" s="59">
        <v>4713</v>
      </c>
      <c r="F12" s="58">
        <v>3.29</v>
      </c>
      <c r="G12" s="77" t="s">
        <v>213</v>
      </c>
      <c r="H12" s="78"/>
      <c r="I12" s="59">
        <v>8</v>
      </c>
      <c r="J12" s="79">
        <v>80</v>
      </c>
    </row>
    <row r="13" s="1" customFormat="1" spans="1:11">
      <c r="A13" s="25"/>
      <c r="B13" s="26">
        <v>420</v>
      </c>
      <c r="C13" s="49">
        <v>1054.25</v>
      </c>
      <c r="D13" s="49">
        <v>46.96</v>
      </c>
      <c r="E13" s="26">
        <v>4365</v>
      </c>
      <c r="F13" s="49">
        <v>4.14</v>
      </c>
      <c r="G13" s="27" t="s">
        <v>214</v>
      </c>
      <c r="H13" s="28"/>
      <c r="I13" s="26">
        <v>6</v>
      </c>
      <c r="J13" s="50">
        <v>60</v>
      </c>
    </row>
    <row r="14" s="1" customFormat="1" spans="1:11">
      <c r="A14" s="25"/>
      <c r="B14" s="26">
        <v>420</v>
      </c>
      <c r="C14" s="49">
        <v>939.98</v>
      </c>
      <c r="D14" s="49">
        <v>41.74</v>
      </c>
      <c r="E14" s="26">
        <v>4306</v>
      </c>
      <c r="F14" s="49">
        <v>4.58</v>
      </c>
      <c r="G14" s="27" t="s">
        <v>215</v>
      </c>
      <c r="H14" s="28"/>
      <c r="I14" s="26">
        <v>6</v>
      </c>
      <c r="J14" s="50">
        <v>60</v>
      </c>
    </row>
    <row r="15" s="1" customFormat="1" spans="1:11">
      <c r="A15" s="25"/>
      <c r="B15" s="26">
        <v>510</v>
      </c>
      <c r="C15" s="49">
        <v>2356.15</v>
      </c>
      <c r="D15" s="49">
        <v>78.46</v>
      </c>
      <c r="E15" s="26">
        <v>5915</v>
      </c>
      <c r="F15" s="49">
        <v>2.51</v>
      </c>
      <c r="G15" s="27" t="s">
        <v>216</v>
      </c>
      <c r="H15" s="28"/>
      <c r="I15" s="26">
        <v>8</v>
      </c>
      <c r="J15" s="50">
        <v>80</v>
      </c>
    </row>
    <row r="16" s="1" customFormat="1" spans="1:11">
      <c r="A16" s="25"/>
      <c r="B16" s="26">
        <v>690</v>
      </c>
      <c r="C16" s="49">
        <v>1935.07</v>
      </c>
      <c r="D16" s="49">
        <v>88.44</v>
      </c>
      <c r="E16" s="26">
        <v>5130</v>
      </c>
      <c r="F16" s="49">
        <v>2.65</v>
      </c>
      <c r="G16" s="27" t="s">
        <v>217</v>
      </c>
      <c r="H16" s="28"/>
      <c r="I16" s="26">
        <v>6</v>
      </c>
      <c r="J16" s="50">
        <v>80</v>
      </c>
    </row>
    <row r="17" s="1" customFormat="1" spans="1:10">
      <c r="A17" s="25"/>
      <c r="B17" s="26">
        <v>690</v>
      </c>
      <c r="C17" s="49">
        <v>1705.56</v>
      </c>
      <c r="D17" s="49">
        <v>77.42</v>
      </c>
      <c r="E17" s="26">
        <v>3984</v>
      </c>
      <c r="F17" s="49">
        <v>2.34</v>
      </c>
      <c r="G17" s="27" t="s">
        <v>218</v>
      </c>
      <c r="H17" s="28"/>
      <c r="I17" s="26">
        <v>6</v>
      </c>
      <c r="J17" s="50">
        <v>80</v>
      </c>
    </row>
    <row r="18" s="1" customFormat="1" spans="1:10">
      <c r="A18" s="25"/>
      <c r="B18" s="30">
        <v>690</v>
      </c>
      <c r="C18" s="51">
        <v>1717.7</v>
      </c>
      <c r="D18" s="51">
        <v>77.9</v>
      </c>
      <c r="E18" s="30">
        <v>4644</v>
      </c>
      <c r="F18" s="51">
        <v>2.7</v>
      </c>
      <c r="G18" s="31" t="s">
        <v>166</v>
      </c>
      <c r="H18" s="32"/>
      <c r="I18" s="30">
        <v>6</v>
      </c>
      <c r="J18" s="52">
        <v>80</v>
      </c>
    </row>
    <row r="19" s="1" customFormat="1" ht="24" customHeight="1" spans="1:10">
      <c r="A19" s="12" t="s">
        <v>49</v>
      </c>
      <c r="B19" s="12"/>
      <c r="C19" s="12"/>
      <c r="D19" s="12"/>
      <c r="E19" s="12"/>
      <c r="F19" s="12"/>
      <c r="G19" s="12"/>
      <c r="H19" s="12"/>
      <c r="I19" s="12"/>
      <c r="J19" s="12"/>
    </row>
    <row r="20" s="1" customFormat="1" spans="1:10">
      <c r="A20" s="13" t="s">
        <v>15</v>
      </c>
      <c r="B20" s="53" t="s">
        <v>50</v>
      </c>
      <c r="C20" s="13" t="s">
        <v>51</v>
      </c>
      <c r="D20" s="13" t="s">
        <v>19</v>
      </c>
      <c r="E20" s="13" t="s">
        <v>52</v>
      </c>
      <c r="F20" s="13" t="s">
        <v>53</v>
      </c>
      <c r="G20" s="13" t="s">
        <v>54</v>
      </c>
      <c r="H20" s="13" t="s">
        <v>55</v>
      </c>
      <c r="I20" s="13" t="s">
        <v>20</v>
      </c>
      <c r="J20" s="53" t="s">
        <v>56</v>
      </c>
    </row>
    <row r="21" s="1" customFormat="1" ht="19.5" spans="1:10">
      <c r="A21" s="16" t="s">
        <v>57</v>
      </c>
      <c r="B21" s="54" t="s">
        <v>58</v>
      </c>
      <c r="C21" s="16" t="s">
        <v>59</v>
      </c>
      <c r="D21" s="16" t="s">
        <v>60</v>
      </c>
      <c r="E21" s="16" t="s">
        <v>61</v>
      </c>
      <c r="F21" s="16" t="s">
        <v>62</v>
      </c>
      <c r="G21" s="16" t="s">
        <v>63</v>
      </c>
      <c r="H21" s="16" t="s">
        <v>64</v>
      </c>
      <c r="I21" s="16" t="s">
        <v>29</v>
      </c>
      <c r="J21" s="54" t="s">
        <v>65</v>
      </c>
    </row>
    <row r="22" s="1" customFormat="1" spans="1:10">
      <c r="A22" s="55" t="s">
        <v>219</v>
      </c>
      <c r="B22" s="48" t="s">
        <v>67</v>
      </c>
      <c r="C22" s="21" t="s">
        <v>68</v>
      </c>
      <c r="D22" s="21" t="s">
        <v>37</v>
      </c>
      <c r="E22" s="21" t="s">
        <v>69</v>
      </c>
      <c r="F22" s="21" t="s">
        <v>36</v>
      </c>
      <c r="G22" s="21" t="s">
        <v>70</v>
      </c>
      <c r="H22" s="21" t="s">
        <v>35</v>
      </c>
      <c r="I22" s="21" t="s">
        <v>38</v>
      </c>
      <c r="J22" s="48" t="s">
        <v>71</v>
      </c>
    </row>
    <row r="23" s="1" customFormat="1" spans="1:10">
      <c r="A23" s="56"/>
      <c r="B23" s="57">
        <v>0.4</v>
      </c>
      <c r="C23" s="58">
        <v>30.49</v>
      </c>
      <c r="D23" s="59">
        <v>1040</v>
      </c>
      <c r="E23" s="58">
        <v>0.22</v>
      </c>
      <c r="F23" s="58">
        <v>4.6</v>
      </c>
      <c r="G23" s="59">
        <v>4533</v>
      </c>
      <c r="H23" s="58">
        <v>140.25</v>
      </c>
      <c r="I23" s="58">
        <v>7.42</v>
      </c>
      <c r="J23" s="60" t="s">
        <v>39</v>
      </c>
    </row>
    <row r="24" s="1" customFormat="1" spans="1:10">
      <c r="A24" s="56"/>
      <c r="B24" s="57">
        <v>0.45</v>
      </c>
      <c r="C24" s="58">
        <v>30.49</v>
      </c>
      <c r="D24" s="59">
        <v>1318</v>
      </c>
      <c r="E24" s="58">
        <v>0.28</v>
      </c>
      <c r="F24" s="58">
        <v>6.49</v>
      </c>
      <c r="G24" s="59">
        <v>5056</v>
      </c>
      <c r="H24" s="58">
        <v>197.88</v>
      </c>
      <c r="I24" s="58">
        <v>6.66</v>
      </c>
      <c r="J24" s="61"/>
    </row>
    <row r="25" s="1" customFormat="1" spans="1:10">
      <c r="A25" s="56"/>
      <c r="B25" s="57">
        <v>0.5</v>
      </c>
      <c r="C25" s="58">
        <v>30.46</v>
      </c>
      <c r="D25" s="59">
        <v>1620</v>
      </c>
      <c r="E25" s="58">
        <v>0.34</v>
      </c>
      <c r="F25" s="58">
        <v>8.69</v>
      </c>
      <c r="G25" s="59">
        <v>5617</v>
      </c>
      <c r="H25" s="58">
        <v>264.7</v>
      </c>
      <c r="I25" s="58">
        <v>6.12</v>
      </c>
      <c r="J25" s="61"/>
    </row>
    <row r="26" s="1" customFormat="1" spans="1:10">
      <c r="A26" s="56"/>
      <c r="B26" s="57">
        <v>0.55</v>
      </c>
      <c r="C26" s="58">
        <v>30.44</v>
      </c>
      <c r="D26" s="59">
        <v>1914</v>
      </c>
      <c r="E26" s="58">
        <v>0.4</v>
      </c>
      <c r="F26" s="58">
        <v>10.99</v>
      </c>
      <c r="G26" s="59">
        <v>6093</v>
      </c>
      <c r="H26" s="58">
        <v>334.54</v>
      </c>
      <c r="I26" s="58">
        <v>5.72</v>
      </c>
      <c r="J26" s="61"/>
    </row>
    <row r="27" s="1" customFormat="1" spans="1:10">
      <c r="A27" s="56"/>
      <c r="B27" s="57">
        <v>0.6</v>
      </c>
      <c r="C27" s="58">
        <v>30.4</v>
      </c>
      <c r="D27" s="59">
        <v>2275</v>
      </c>
      <c r="E27" s="58">
        <v>0.48</v>
      </c>
      <c r="F27" s="58">
        <v>14.02</v>
      </c>
      <c r="G27" s="59">
        <v>6510</v>
      </c>
      <c r="H27" s="58">
        <v>426.21</v>
      </c>
      <c r="I27" s="58">
        <v>5.34</v>
      </c>
      <c r="J27" s="61"/>
    </row>
    <row r="28" s="1" customFormat="1" spans="1:10">
      <c r="A28" s="56"/>
      <c r="B28" s="57">
        <v>0.65</v>
      </c>
      <c r="C28" s="58">
        <v>30.36</v>
      </c>
      <c r="D28" s="59">
        <v>2505</v>
      </c>
      <c r="E28" s="58">
        <v>0.52</v>
      </c>
      <c r="F28" s="58">
        <v>16.53</v>
      </c>
      <c r="G28" s="59">
        <v>6949</v>
      </c>
      <c r="H28" s="58">
        <v>501.85</v>
      </c>
      <c r="I28" s="58">
        <v>4.99</v>
      </c>
      <c r="J28" s="61"/>
    </row>
    <row r="29" s="1" customFormat="1" spans="1:10">
      <c r="A29" s="56"/>
      <c r="B29" s="57">
        <v>0.7</v>
      </c>
      <c r="C29" s="58">
        <v>30.31</v>
      </c>
      <c r="D29" s="59">
        <v>2827</v>
      </c>
      <c r="E29" s="58">
        <v>0.59</v>
      </c>
      <c r="F29" s="58">
        <v>19.89</v>
      </c>
      <c r="G29" s="59">
        <v>7349</v>
      </c>
      <c r="H29" s="58">
        <v>602.87</v>
      </c>
      <c r="I29" s="58">
        <v>4.69</v>
      </c>
      <c r="J29" s="61"/>
    </row>
    <row r="30" s="1" customFormat="1" spans="1:10">
      <c r="A30" s="56"/>
      <c r="B30" s="57">
        <v>0.75</v>
      </c>
      <c r="C30" s="58">
        <v>30.25</v>
      </c>
      <c r="D30" s="59">
        <v>3139</v>
      </c>
      <c r="E30" s="58">
        <v>0.65</v>
      </c>
      <c r="F30" s="58">
        <v>23.33</v>
      </c>
      <c r="G30" s="59">
        <v>7756</v>
      </c>
      <c r="H30" s="58">
        <v>705.73</v>
      </c>
      <c r="I30" s="58">
        <v>4.45</v>
      </c>
      <c r="J30" s="61"/>
    </row>
    <row r="31" s="1" customFormat="1" spans="1:10">
      <c r="A31" s="56"/>
      <c r="B31" s="57">
        <v>0.8</v>
      </c>
      <c r="C31" s="58">
        <v>30.21</v>
      </c>
      <c r="D31" s="59">
        <v>3452</v>
      </c>
      <c r="E31" s="58">
        <v>0.72</v>
      </c>
      <c r="F31" s="58">
        <v>27.5</v>
      </c>
      <c r="G31" s="59">
        <v>8147</v>
      </c>
      <c r="H31" s="58">
        <v>830.78</v>
      </c>
      <c r="I31" s="58">
        <v>4.16</v>
      </c>
      <c r="J31" s="61"/>
    </row>
    <row r="32" s="1" customFormat="1" spans="1:10">
      <c r="A32" s="56"/>
      <c r="B32" s="57">
        <v>0.85</v>
      </c>
      <c r="C32" s="58">
        <v>30.17</v>
      </c>
      <c r="D32" s="59">
        <v>3793</v>
      </c>
      <c r="E32" s="58">
        <v>0.79</v>
      </c>
      <c r="F32" s="58">
        <v>32.14</v>
      </c>
      <c r="G32" s="59">
        <v>8520</v>
      </c>
      <c r="H32" s="58">
        <v>969.66</v>
      </c>
      <c r="I32" s="58">
        <v>3.91</v>
      </c>
      <c r="J32" s="61"/>
    </row>
    <row r="33" s="1" customFormat="1" spans="1:10">
      <c r="A33" s="56"/>
      <c r="B33" s="57">
        <v>0.9</v>
      </c>
      <c r="C33" s="58">
        <v>30.07</v>
      </c>
      <c r="D33" s="59">
        <v>4098</v>
      </c>
      <c r="E33" s="58">
        <v>0.85</v>
      </c>
      <c r="F33" s="58">
        <v>36.9</v>
      </c>
      <c r="G33" s="59">
        <v>8874</v>
      </c>
      <c r="H33" s="58">
        <v>1109.58</v>
      </c>
      <c r="I33" s="58">
        <v>3.69</v>
      </c>
      <c r="J33" s="61"/>
    </row>
    <row r="34" s="1" customFormat="1" spans="1:10">
      <c r="A34" s="56"/>
      <c r="B34" s="57">
        <v>0.95</v>
      </c>
      <c r="C34" s="58">
        <v>30.03</v>
      </c>
      <c r="D34" s="59">
        <v>4341</v>
      </c>
      <c r="E34" s="58">
        <v>0.92</v>
      </c>
      <c r="F34" s="58">
        <v>41.94</v>
      </c>
      <c r="G34" s="59">
        <v>9208</v>
      </c>
      <c r="H34" s="58">
        <v>1259.46</v>
      </c>
      <c r="I34" s="58">
        <v>3.45</v>
      </c>
      <c r="J34" s="61"/>
    </row>
    <row r="35" s="1" customFormat="1" spans="1:10">
      <c r="A35" s="62"/>
      <c r="B35" s="57">
        <v>1</v>
      </c>
      <c r="C35" s="58">
        <v>29.97</v>
      </c>
      <c r="D35" s="59">
        <v>4713</v>
      </c>
      <c r="E35" s="58">
        <v>1.01</v>
      </c>
      <c r="F35" s="58">
        <v>47.76</v>
      </c>
      <c r="G35" s="59">
        <v>9505</v>
      </c>
      <c r="H35" s="58">
        <v>1431.37</v>
      </c>
      <c r="I35" s="58">
        <v>3.29</v>
      </c>
      <c r="J35" s="71"/>
    </row>
    <row r="36" s="1" customFormat="1" spans="1:10">
      <c r="A36" s="13" t="s">
        <v>15</v>
      </c>
      <c r="B36" s="53" t="s">
        <v>50</v>
      </c>
      <c r="C36" s="13" t="s">
        <v>51</v>
      </c>
      <c r="D36" s="13" t="s">
        <v>19</v>
      </c>
      <c r="E36" s="13" t="s">
        <v>52</v>
      </c>
      <c r="F36" s="13" t="s">
        <v>53</v>
      </c>
      <c r="G36" s="13" t="s">
        <v>54</v>
      </c>
      <c r="H36" s="13" t="s">
        <v>55</v>
      </c>
      <c r="I36" s="13" t="s">
        <v>20</v>
      </c>
      <c r="J36" s="53" t="s">
        <v>56</v>
      </c>
    </row>
    <row r="37" s="1" customFormat="1" ht="19.5" spans="1:10">
      <c r="A37" s="16" t="s">
        <v>57</v>
      </c>
      <c r="B37" s="54" t="s">
        <v>58</v>
      </c>
      <c r="C37" s="16" t="s">
        <v>59</v>
      </c>
      <c r="D37" s="16" t="s">
        <v>60</v>
      </c>
      <c r="E37" s="16" t="s">
        <v>61</v>
      </c>
      <c r="F37" s="16" t="s">
        <v>62</v>
      </c>
      <c r="G37" s="16" t="s">
        <v>63</v>
      </c>
      <c r="H37" s="16" t="s">
        <v>64</v>
      </c>
      <c r="I37" s="16" t="s">
        <v>29</v>
      </c>
      <c r="J37" s="54" t="s">
        <v>65</v>
      </c>
    </row>
    <row r="38" s="1" customFormat="1" spans="1:10">
      <c r="A38" s="55" t="s">
        <v>220</v>
      </c>
      <c r="B38" s="48" t="s">
        <v>67</v>
      </c>
      <c r="C38" s="21" t="s">
        <v>68</v>
      </c>
      <c r="D38" s="21" t="s">
        <v>37</v>
      </c>
      <c r="E38" s="21" t="s">
        <v>69</v>
      </c>
      <c r="F38" s="21" t="s">
        <v>36</v>
      </c>
      <c r="G38" s="21" t="s">
        <v>70</v>
      </c>
      <c r="H38" s="21" t="s">
        <v>35</v>
      </c>
      <c r="I38" s="21" t="s">
        <v>38</v>
      </c>
      <c r="J38" s="48" t="s">
        <v>71</v>
      </c>
    </row>
    <row r="39" s="1" customFormat="1" spans="1:10">
      <c r="A39" s="56"/>
      <c r="B39" s="57">
        <v>0.4</v>
      </c>
      <c r="C39" s="58">
        <v>23.02</v>
      </c>
      <c r="D39" s="59">
        <v>958</v>
      </c>
      <c r="E39" s="58">
        <v>0.24</v>
      </c>
      <c r="F39" s="58">
        <v>4.96</v>
      </c>
      <c r="G39" s="59">
        <v>3377</v>
      </c>
      <c r="H39" s="58">
        <v>114.18</v>
      </c>
      <c r="I39" s="58">
        <v>8.39</v>
      </c>
      <c r="J39" s="60" t="s">
        <v>39</v>
      </c>
    </row>
    <row r="40" s="1" customFormat="1" spans="1:10">
      <c r="A40" s="56"/>
      <c r="B40" s="57">
        <v>0.45</v>
      </c>
      <c r="C40" s="58">
        <v>22.98</v>
      </c>
      <c r="D40" s="59">
        <v>1260</v>
      </c>
      <c r="E40" s="58">
        <v>0.28</v>
      </c>
      <c r="F40" s="58">
        <v>6.37</v>
      </c>
      <c r="G40" s="59">
        <v>3711</v>
      </c>
      <c r="H40" s="58">
        <v>146.38</v>
      </c>
      <c r="I40" s="58">
        <v>8.61</v>
      </c>
      <c r="J40" s="61"/>
    </row>
    <row r="41" s="1" customFormat="1" spans="1:10">
      <c r="A41" s="56"/>
      <c r="B41" s="57">
        <v>0.5</v>
      </c>
      <c r="C41" s="58">
        <v>22.96</v>
      </c>
      <c r="D41" s="59">
        <v>1560</v>
      </c>
      <c r="E41" s="58">
        <v>0.34</v>
      </c>
      <c r="F41" s="58">
        <v>8.34</v>
      </c>
      <c r="G41" s="59">
        <v>4056</v>
      </c>
      <c r="H41" s="58">
        <v>191.49</v>
      </c>
      <c r="I41" s="58">
        <v>8.15</v>
      </c>
      <c r="J41" s="61"/>
    </row>
    <row r="42" s="1" customFormat="1" spans="1:10">
      <c r="A42" s="56"/>
      <c r="B42" s="57">
        <v>0.55</v>
      </c>
      <c r="C42" s="58">
        <v>22.91</v>
      </c>
      <c r="D42" s="59">
        <v>1833</v>
      </c>
      <c r="E42" s="58">
        <v>0.41</v>
      </c>
      <c r="F42" s="58">
        <v>10.67</v>
      </c>
      <c r="G42" s="59">
        <v>4428</v>
      </c>
      <c r="H42" s="58">
        <v>244.45</v>
      </c>
      <c r="I42" s="58">
        <v>7.5</v>
      </c>
      <c r="J42" s="61"/>
    </row>
    <row r="43" s="1" customFormat="1" spans="1:10">
      <c r="A43" s="56"/>
      <c r="B43" s="57">
        <v>0.6</v>
      </c>
      <c r="C43" s="58">
        <v>22.88</v>
      </c>
      <c r="D43" s="59">
        <v>2072</v>
      </c>
      <c r="E43" s="58">
        <v>0.47</v>
      </c>
      <c r="F43" s="58">
        <v>13.64</v>
      </c>
      <c r="G43" s="59">
        <v>4771</v>
      </c>
      <c r="H43" s="58">
        <v>312.08</v>
      </c>
      <c r="I43" s="58">
        <v>6.64</v>
      </c>
      <c r="J43" s="61"/>
    </row>
    <row r="44" s="1" customFormat="1" spans="1:10">
      <c r="A44" s="56"/>
      <c r="B44" s="57">
        <v>0.65</v>
      </c>
      <c r="C44" s="58">
        <v>22.84</v>
      </c>
      <c r="D44" s="59">
        <v>2388</v>
      </c>
      <c r="E44" s="58">
        <v>0.54</v>
      </c>
      <c r="F44" s="58">
        <v>16.68</v>
      </c>
      <c r="G44" s="59">
        <v>5068</v>
      </c>
      <c r="H44" s="58">
        <v>380.97</v>
      </c>
      <c r="I44" s="58">
        <v>6.27</v>
      </c>
      <c r="J44" s="61"/>
    </row>
    <row r="45" s="1" customFormat="1" spans="1:10">
      <c r="A45" s="56"/>
      <c r="B45" s="57">
        <v>0.7</v>
      </c>
      <c r="C45" s="58">
        <v>22.82</v>
      </c>
      <c r="D45" s="59">
        <v>2656</v>
      </c>
      <c r="E45" s="58">
        <v>0.6</v>
      </c>
      <c r="F45" s="58">
        <v>19.97</v>
      </c>
      <c r="G45" s="59">
        <v>5343</v>
      </c>
      <c r="H45" s="58">
        <v>455.72</v>
      </c>
      <c r="I45" s="58">
        <v>5.83</v>
      </c>
      <c r="J45" s="61"/>
    </row>
    <row r="46" s="1" customFormat="1" spans="1:10">
      <c r="A46" s="56"/>
      <c r="B46" s="57">
        <v>0.75</v>
      </c>
      <c r="C46" s="58">
        <v>22.76</v>
      </c>
      <c r="D46" s="59">
        <v>2947</v>
      </c>
      <c r="E46" s="58">
        <v>0.68</v>
      </c>
      <c r="F46" s="58">
        <v>23.71</v>
      </c>
      <c r="G46" s="59">
        <v>5576</v>
      </c>
      <c r="H46" s="58">
        <v>539.64</v>
      </c>
      <c r="I46" s="58">
        <v>5.46</v>
      </c>
      <c r="J46" s="61"/>
    </row>
    <row r="47" s="1" customFormat="1" spans="1:10">
      <c r="A47" s="56"/>
      <c r="B47" s="57">
        <v>0.8</v>
      </c>
      <c r="C47" s="58">
        <v>22.71</v>
      </c>
      <c r="D47" s="59">
        <v>3230</v>
      </c>
      <c r="E47" s="58">
        <v>0.75</v>
      </c>
      <c r="F47" s="58">
        <v>27.67</v>
      </c>
      <c r="G47" s="59">
        <v>5847</v>
      </c>
      <c r="H47" s="58">
        <v>628.39</v>
      </c>
      <c r="I47" s="58">
        <v>5.14</v>
      </c>
      <c r="J47" s="61"/>
    </row>
    <row r="48" s="1" customFormat="1" spans="1:10">
      <c r="A48" s="56"/>
      <c r="B48" s="57">
        <v>0.85</v>
      </c>
      <c r="C48" s="58">
        <v>22.65</v>
      </c>
      <c r="D48" s="59">
        <v>3481</v>
      </c>
      <c r="E48" s="58">
        <v>0.81</v>
      </c>
      <c r="F48" s="58">
        <v>31.88</v>
      </c>
      <c r="G48" s="59">
        <v>6101</v>
      </c>
      <c r="H48" s="58">
        <v>722.08</v>
      </c>
      <c r="I48" s="58">
        <v>4.82</v>
      </c>
      <c r="J48" s="61"/>
    </row>
    <row r="49" s="1" customFormat="1" spans="1:10">
      <c r="A49" s="56"/>
      <c r="B49" s="57">
        <v>0.9</v>
      </c>
      <c r="C49" s="58">
        <v>22.6</v>
      </c>
      <c r="D49" s="59">
        <v>3786</v>
      </c>
      <c r="E49" s="58">
        <v>0.88</v>
      </c>
      <c r="F49" s="58">
        <v>36.72</v>
      </c>
      <c r="G49" s="59">
        <v>6313</v>
      </c>
      <c r="H49" s="58">
        <v>829.87</v>
      </c>
      <c r="I49" s="58">
        <v>4.56</v>
      </c>
      <c r="J49" s="61"/>
    </row>
    <row r="50" s="1" customFormat="1" spans="1:10">
      <c r="A50" s="56"/>
      <c r="B50" s="57">
        <v>0.95</v>
      </c>
      <c r="C50" s="58">
        <v>22.52</v>
      </c>
      <c r="D50" s="59">
        <v>4106</v>
      </c>
      <c r="E50" s="58">
        <v>0.95</v>
      </c>
      <c r="F50" s="58">
        <v>41.88</v>
      </c>
      <c r="G50" s="59">
        <v>6525</v>
      </c>
      <c r="H50" s="58">
        <v>943.14</v>
      </c>
      <c r="I50" s="58">
        <v>4.35</v>
      </c>
      <c r="J50" s="61"/>
    </row>
    <row r="51" s="1" customFormat="1" spans="1:10">
      <c r="A51" s="62"/>
      <c r="B51" s="57">
        <v>1</v>
      </c>
      <c r="C51" s="58">
        <v>22.45</v>
      </c>
      <c r="D51" s="59">
        <v>4365</v>
      </c>
      <c r="E51" s="58">
        <v>1.01</v>
      </c>
      <c r="F51" s="58">
        <v>46.96</v>
      </c>
      <c r="G51" s="59">
        <v>6709</v>
      </c>
      <c r="H51" s="58">
        <v>1054.25</v>
      </c>
      <c r="I51" s="58">
        <v>4.14</v>
      </c>
      <c r="J51" s="71"/>
    </row>
    <row r="52" s="1" customFormat="1" spans="1:10">
      <c r="A52" s="13" t="s">
        <v>15</v>
      </c>
      <c r="B52" s="53" t="s">
        <v>50</v>
      </c>
      <c r="C52" s="13" t="s">
        <v>51</v>
      </c>
      <c r="D52" s="13" t="s">
        <v>19</v>
      </c>
      <c r="E52" s="13" t="s">
        <v>52</v>
      </c>
      <c r="F52" s="13" t="s">
        <v>53</v>
      </c>
      <c r="G52" s="13" t="s">
        <v>54</v>
      </c>
      <c r="H52" s="13" t="s">
        <v>55</v>
      </c>
      <c r="I52" s="13" t="s">
        <v>20</v>
      </c>
      <c r="J52" s="53" t="s">
        <v>56</v>
      </c>
    </row>
    <row r="53" s="1" customFormat="1" ht="19.5" spans="1:10">
      <c r="A53" s="16" t="s">
        <v>57</v>
      </c>
      <c r="B53" s="54" t="s">
        <v>58</v>
      </c>
      <c r="C53" s="16" t="s">
        <v>59</v>
      </c>
      <c r="D53" s="16" t="s">
        <v>60</v>
      </c>
      <c r="E53" s="16" t="s">
        <v>61</v>
      </c>
      <c r="F53" s="16" t="s">
        <v>62</v>
      </c>
      <c r="G53" s="16" t="s">
        <v>63</v>
      </c>
      <c r="H53" s="16" t="s">
        <v>64</v>
      </c>
      <c r="I53" s="16" t="s">
        <v>29</v>
      </c>
      <c r="J53" s="54" t="s">
        <v>65</v>
      </c>
    </row>
    <row r="54" s="1" customFormat="1" spans="1:10">
      <c r="A54" s="55" t="s">
        <v>221</v>
      </c>
      <c r="B54" s="48" t="s">
        <v>67</v>
      </c>
      <c r="C54" s="21" t="s">
        <v>68</v>
      </c>
      <c r="D54" s="21" t="s">
        <v>37</v>
      </c>
      <c r="E54" s="21" t="s">
        <v>69</v>
      </c>
      <c r="F54" s="21" t="s">
        <v>36</v>
      </c>
      <c r="G54" s="21" t="s">
        <v>70</v>
      </c>
      <c r="H54" s="21" t="s">
        <v>35</v>
      </c>
      <c r="I54" s="21" t="s">
        <v>38</v>
      </c>
      <c r="J54" s="48" t="s">
        <v>71</v>
      </c>
    </row>
    <row r="55" s="1" customFormat="1" spans="1:10">
      <c r="A55" s="56"/>
      <c r="B55" s="57">
        <v>0.4</v>
      </c>
      <c r="C55" s="58">
        <v>23.02</v>
      </c>
      <c r="D55" s="59">
        <v>907</v>
      </c>
      <c r="E55" s="58">
        <v>0.18</v>
      </c>
      <c r="F55" s="58">
        <v>3.96</v>
      </c>
      <c r="G55" s="59">
        <v>3487</v>
      </c>
      <c r="H55" s="58">
        <v>91.16</v>
      </c>
      <c r="I55" s="58">
        <v>9.95</v>
      </c>
      <c r="J55" s="60" t="s">
        <v>39</v>
      </c>
    </row>
    <row r="56" s="1" customFormat="1" spans="1:10">
      <c r="A56" s="56"/>
      <c r="B56" s="57">
        <v>0.45</v>
      </c>
      <c r="C56" s="58">
        <v>22.96</v>
      </c>
      <c r="D56" s="59">
        <v>1182</v>
      </c>
      <c r="E56" s="58">
        <v>0.23</v>
      </c>
      <c r="F56" s="58">
        <v>5.23</v>
      </c>
      <c r="G56" s="59">
        <v>3841</v>
      </c>
      <c r="H56" s="58">
        <v>120.08</v>
      </c>
      <c r="I56" s="58">
        <v>9.84</v>
      </c>
      <c r="J56" s="61"/>
    </row>
    <row r="57" s="1" customFormat="1" spans="1:10">
      <c r="A57" s="56"/>
      <c r="B57" s="57">
        <v>0.5</v>
      </c>
      <c r="C57" s="58">
        <v>22.97</v>
      </c>
      <c r="D57" s="59">
        <v>1494</v>
      </c>
      <c r="E57" s="58">
        <v>0.29</v>
      </c>
      <c r="F57" s="58">
        <v>7.01</v>
      </c>
      <c r="G57" s="59">
        <v>4210</v>
      </c>
      <c r="H57" s="58">
        <v>161.02</v>
      </c>
      <c r="I57" s="58">
        <v>9.28</v>
      </c>
      <c r="J57" s="61"/>
    </row>
    <row r="58" s="1" customFormat="1" spans="1:10">
      <c r="A58" s="56"/>
      <c r="B58" s="57">
        <v>0.55</v>
      </c>
      <c r="C58" s="58">
        <v>22.91</v>
      </c>
      <c r="D58" s="59">
        <v>1791</v>
      </c>
      <c r="E58" s="58">
        <v>0.34</v>
      </c>
      <c r="F58" s="58">
        <v>9.15</v>
      </c>
      <c r="G58" s="59">
        <v>4609</v>
      </c>
      <c r="H58" s="58">
        <v>209.63</v>
      </c>
      <c r="I58" s="58">
        <v>8.54</v>
      </c>
      <c r="J58" s="61"/>
    </row>
    <row r="59" s="1" customFormat="1" spans="1:10">
      <c r="A59" s="56"/>
      <c r="B59" s="57">
        <v>0.6</v>
      </c>
      <c r="C59" s="58">
        <v>22.92</v>
      </c>
      <c r="D59" s="59">
        <v>2026</v>
      </c>
      <c r="E59" s="58">
        <v>0.4</v>
      </c>
      <c r="F59" s="58">
        <v>11.63</v>
      </c>
      <c r="G59" s="59">
        <v>4976</v>
      </c>
      <c r="H59" s="58">
        <v>266.56</v>
      </c>
      <c r="I59" s="58">
        <v>7.6</v>
      </c>
      <c r="J59" s="61"/>
    </row>
    <row r="60" s="1" customFormat="1" spans="1:10">
      <c r="A60" s="56"/>
      <c r="B60" s="57">
        <v>0.65</v>
      </c>
      <c r="C60" s="58">
        <v>22.89</v>
      </c>
      <c r="D60" s="59">
        <v>2268</v>
      </c>
      <c r="E60" s="58">
        <v>0.45</v>
      </c>
      <c r="F60" s="58">
        <v>14.13</v>
      </c>
      <c r="G60" s="59">
        <v>5313</v>
      </c>
      <c r="H60" s="58">
        <v>323.44</v>
      </c>
      <c r="I60" s="58">
        <v>7.01</v>
      </c>
      <c r="J60" s="61"/>
    </row>
    <row r="61" s="1" customFormat="1" spans="1:10">
      <c r="A61" s="56"/>
      <c r="B61" s="57">
        <v>0.7</v>
      </c>
      <c r="C61" s="58">
        <v>22.85</v>
      </c>
      <c r="D61" s="59">
        <v>2514</v>
      </c>
      <c r="E61" s="58">
        <v>0.49</v>
      </c>
      <c r="F61" s="58">
        <v>16.6</v>
      </c>
      <c r="G61" s="59">
        <v>5624</v>
      </c>
      <c r="H61" s="58">
        <v>379.31</v>
      </c>
      <c r="I61" s="58">
        <v>6.63</v>
      </c>
      <c r="J61" s="61"/>
    </row>
    <row r="62" s="1" customFormat="1" spans="1:10">
      <c r="A62" s="56"/>
      <c r="B62" s="57">
        <v>0.75</v>
      </c>
      <c r="C62" s="58">
        <v>22.82</v>
      </c>
      <c r="D62" s="59">
        <v>2822</v>
      </c>
      <c r="E62" s="58">
        <v>0.56</v>
      </c>
      <c r="F62" s="58">
        <v>20.06</v>
      </c>
      <c r="G62" s="59">
        <v>5895</v>
      </c>
      <c r="H62" s="58">
        <v>457.77</v>
      </c>
      <c r="I62" s="58">
        <v>6.16</v>
      </c>
      <c r="J62" s="61"/>
    </row>
    <row r="63" s="1" customFormat="1" spans="1:10">
      <c r="A63" s="56"/>
      <c r="B63" s="57">
        <v>0.8</v>
      </c>
      <c r="C63" s="58">
        <v>22.71</v>
      </c>
      <c r="D63" s="59">
        <v>3135</v>
      </c>
      <c r="E63" s="58">
        <v>0.62</v>
      </c>
      <c r="F63" s="58">
        <v>23.54</v>
      </c>
      <c r="G63" s="59">
        <v>6190</v>
      </c>
      <c r="H63" s="58">
        <v>534.59</v>
      </c>
      <c r="I63" s="58">
        <v>5.86</v>
      </c>
      <c r="J63" s="61"/>
    </row>
    <row r="64" s="1" customFormat="1" spans="1:10">
      <c r="A64" s="56"/>
      <c r="B64" s="57">
        <v>0.85</v>
      </c>
      <c r="C64" s="58">
        <v>22.71</v>
      </c>
      <c r="D64" s="59">
        <v>3412</v>
      </c>
      <c r="E64" s="58">
        <v>0.68</v>
      </c>
      <c r="F64" s="58">
        <v>27.15</v>
      </c>
      <c r="G64" s="59">
        <v>6408</v>
      </c>
      <c r="H64" s="58">
        <v>616.58</v>
      </c>
      <c r="I64" s="58">
        <v>5.53</v>
      </c>
      <c r="J64" s="61"/>
    </row>
    <row r="65" s="1" customFormat="1" spans="1:10">
      <c r="A65" s="56"/>
      <c r="B65" s="57">
        <v>0.9</v>
      </c>
      <c r="C65" s="58">
        <v>22.62</v>
      </c>
      <c r="D65" s="59">
        <v>3811</v>
      </c>
      <c r="E65" s="58">
        <v>0.77</v>
      </c>
      <c r="F65" s="58">
        <v>32.46</v>
      </c>
      <c r="G65" s="59">
        <v>6720</v>
      </c>
      <c r="H65" s="58">
        <v>734.25</v>
      </c>
      <c r="I65" s="58">
        <v>5.19</v>
      </c>
      <c r="J65" s="61"/>
    </row>
    <row r="66" s="1" customFormat="1" spans="1:10">
      <c r="A66" s="56"/>
      <c r="B66" s="57">
        <v>0.95</v>
      </c>
      <c r="C66" s="58">
        <v>22.58</v>
      </c>
      <c r="D66" s="59">
        <v>4047</v>
      </c>
      <c r="E66" s="58">
        <v>0.83</v>
      </c>
      <c r="F66" s="58">
        <v>37.25</v>
      </c>
      <c r="G66" s="59">
        <v>6949</v>
      </c>
      <c r="H66" s="58">
        <v>841.11</v>
      </c>
      <c r="I66" s="58">
        <v>4.81</v>
      </c>
      <c r="J66" s="61"/>
    </row>
    <row r="67" s="1" customFormat="1" spans="1:10">
      <c r="A67" s="62"/>
      <c r="B67" s="57">
        <v>1</v>
      </c>
      <c r="C67" s="58">
        <v>22.52</v>
      </c>
      <c r="D67" s="59">
        <v>4306</v>
      </c>
      <c r="E67" s="58">
        <v>0.88</v>
      </c>
      <c r="F67" s="58">
        <v>41.74</v>
      </c>
      <c r="G67" s="59">
        <v>7195</v>
      </c>
      <c r="H67" s="58">
        <v>939.98</v>
      </c>
      <c r="I67" s="58">
        <v>4.58</v>
      </c>
      <c r="J67" s="71"/>
    </row>
    <row r="68" s="1" customFormat="1" spans="1:10">
      <c r="A68" s="13" t="s">
        <v>15</v>
      </c>
      <c r="B68" s="53" t="s">
        <v>50</v>
      </c>
      <c r="C68" s="13" t="s">
        <v>51</v>
      </c>
      <c r="D68" s="13" t="s">
        <v>19</v>
      </c>
      <c r="E68" s="13" t="s">
        <v>52</v>
      </c>
      <c r="F68" s="13" t="s">
        <v>53</v>
      </c>
      <c r="G68" s="13" t="s">
        <v>54</v>
      </c>
      <c r="H68" s="13" t="s">
        <v>55</v>
      </c>
      <c r="I68" s="13" t="s">
        <v>20</v>
      </c>
      <c r="J68" s="53" t="s">
        <v>56</v>
      </c>
    </row>
    <row r="69" s="1" customFormat="1" ht="19.5" spans="1:10">
      <c r="A69" s="16" t="s">
        <v>57</v>
      </c>
      <c r="B69" s="54" t="s">
        <v>58</v>
      </c>
      <c r="C69" s="16" t="s">
        <v>59</v>
      </c>
      <c r="D69" s="16" t="s">
        <v>60</v>
      </c>
      <c r="E69" s="16" t="s">
        <v>61</v>
      </c>
      <c r="F69" s="16" t="s">
        <v>62</v>
      </c>
      <c r="G69" s="16" t="s">
        <v>63</v>
      </c>
      <c r="H69" s="16" t="s">
        <v>64</v>
      </c>
      <c r="I69" s="16" t="s">
        <v>29</v>
      </c>
      <c r="J69" s="54" t="s">
        <v>65</v>
      </c>
    </row>
    <row r="70" s="1" customFormat="1" spans="1:10">
      <c r="A70" s="55" t="s">
        <v>222</v>
      </c>
      <c r="B70" s="48" t="s">
        <v>67</v>
      </c>
      <c r="C70" s="21" t="s">
        <v>68</v>
      </c>
      <c r="D70" s="21" t="s">
        <v>37</v>
      </c>
      <c r="E70" s="21" t="s">
        <v>69</v>
      </c>
      <c r="F70" s="21" t="s">
        <v>36</v>
      </c>
      <c r="G70" s="21" t="s">
        <v>70</v>
      </c>
      <c r="H70" s="21" t="s">
        <v>35</v>
      </c>
      <c r="I70" s="21" t="s">
        <v>38</v>
      </c>
      <c r="J70" s="48" t="s">
        <v>71</v>
      </c>
    </row>
    <row r="71" s="1" customFormat="1" spans="1:10">
      <c r="A71" s="56"/>
      <c r="B71" s="57">
        <v>0.4</v>
      </c>
      <c r="C71" s="58">
        <v>30.89</v>
      </c>
      <c r="D71" s="59">
        <v>1520</v>
      </c>
      <c r="E71" s="58">
        <v>0.01</v>
      </c>
      <c r="F71" s="58">
        <v>8.69</v>
      </c>
      <c r="G71" s="59">
        <v>5487</v>
      </c>
      <c r="H71" s="58">
        <v>268.43</v>
      </c>
      <c r="I71" s="58">
        <v>5.66</v>
      </c>
      <c r="J71" s="60" t="s">
        <v>39</v>
      </c>
    </row>
    <row r="72" s="1" customFormat="1" spans="1:10">
      <c r="A72" s="56"/>
      <c r="B72" s="57">
        <v>0.45</v>
      </c>
      <c r="C72" s="58">
        <v>30.84</v>
      </c>
      <c r="D72" s="59">
        <v>1919</v>
      </c>
      <c r="E72" s="58">
        <v>0.02</v>
      </c>
      <c r="F72" s="58">
        <v>11.93</v>
      </c>
      <c r="G72" s="59">
        <v>6132</v>
      </c>
      <c r="H72" s="58">
        <v>367.92</v>
      </c>
      <c r="I72" s="58">
        <v>5.22</v>
      </c>
      <c r="J72" s="61"/>
    </row>
    <row r="73" s="1" customFormat="1" spans="1:10">
      <c r="A73" s="56"/>
      <c r="B73" s="57">
        <v>0.5</v>
      </c>
      <c r="C73" s="58">
        <v>30.82</v>
      </c>
      <c r="D73" s="59">
        <v>2288</v>
      </c>
      <c r="E73" s="58">
        <v>0.02</v>
      </c>
      <c r="F73" s="58">
        <v>15.53</v>
      </c>
      <c r="G73" s="59">
        <v>6699</v>
      </c>
      <c r="H73" s="58">
        <v>478.63</v>
      </c>
      <c r="I73" s="58">
        <v>4.78</v>
      </c>
      <c r="J73" s="61"/>
    </row>
    <row r="74" s="1" customFormat="1" spans="1:10">
      <c r="A74" s="56"/>
      <c r="B74" s="57">
        <v>0.55</v>
      </c>
      <c r="C74" s="58">
        <v>30.75</v>
      </c>
      <c r="D74" s="59">
        <v>2688</v>
      </c>
      <c r="E74" s="58">
        <v>0.03</v>
      </c>
      <c r="F74" s="58">
        <v>19.49</v>
      </c>
      <c r="G74" s="59">
        <v>7231</v>
      </c>
      <c r="H74" s="58">
        <v>599.32</v>
      </c>
      <c r="I74" s="58">
        <v>4.49</v>
      </c>
      <c r="J74" s="61"/>
    </row>
    <row r="75" s="1" customFormat="1" spans="1:10">
      <c r="A75" s="56"/>
      <c r="B75" s="57">
        <v>0.6</v>
      </c>
      <c r="C75" s="58">
        <v>30.71</v>
      </c>
      <c r="D75" s="59">
        <v>3003</v>
      </c>
      <c r="E75" s="58">
        <v>0.03</v>
      </c>
      <c r="F75" s="58">
        <v>23.33</v>
      </c>
      <c r="G75" s="59">
        <v>7658</v>
      </c>
      <c r="H75" s="58">
        <v>716.46</v>
      </c>
      <c r="I75" s="58">
        <v>4.19</v>
      </c>
      <c r="J75" s="61"/>
    </row>
    <row r="76" s="1" customFormat="1" spans="1:10">
      <c r="A76" s="56"/>
      <c r="B76" s="57">
        <v>0.65</v>
      </c>
      <c r="C76" s="58">
        <v>30.66</v>
      </c>
      <c r="D76" s="59">
        <v>3391</v>
      </c>
      <c r="E76" s="58">
        <v>0.04</v>
      </c>
      <c r="F76" s="58">
        <v>28.23</v>
      </c>
      <c r="G76" s="59">
        <v>8155</v>
      </c>
      <c r="H76" s="58">
        <v>865.53</v>
      </c>
      <c r="I76" s="58">
        <v>3.92</v>
      </c>
      <c r="J76" s="61"/>
    </row>
    <row r="77" s="1" customFormat="1" spans="1:10">
      <c r="A77" s="56"/>
      <c r="B77" s="57">
        <v>0.7</v>
      </c>
      <c r="C77" s="58">
        <v>30.57</v>
      </c>
      <c r="D77" s="59">
        <v>3798</v>
      </c>
      <c r="E77" s="58">
        <v>0.05</v>
      </c>
      <c r="F77" s="58">
        <v>33.8</v>
      </c>
      <c r="G77" s="59">
        <v>8623</v>
      </c>
      <c r="H77" s="58">
        <v>1033.27</v>
      </c>
      <c r="I77" s="58">
        <v>3.68</v>
      </c>
      <c r="J77" s="61"/>
    </row>
    <row r="78" s="1" customFormat="1" spans="1:10">
      <c r="A78" s="56"/>
      <c r="B78" s="57">
        <v>0.75</v>
      </c>
      <c r="C78" s="58">
        <v>30.49</v>
      </c>
      <c r="D78" s="59">
        <v>4220</v>
      </c>
      <c r="E78" s="58">
        <v>0.05</v>
      </c>
      <c r="F78" s="58">
        <v>40.3</v>
      </c>
      <c r="G78" s="59">
        <v>9033</v>
      </c>
      <c r="H78" s="58">
        <v>1228.75</v>
      </c>
      <c r="I78" s="58">
        <v>3.43</v>
      </c>
      <c r="J78" s="61"/>
    </row>
    <row r="79" s="1" customFormat="1" spans="1:10">
      <c r="A79" s="56"/>
      <c r="B79" s="57">
        <v>0.8</v>
      </c>
      <c r="C79" s="58">
        <v>30.42</v>
      </c>
      <c r="D79" s="59">
        <v>4680</v>
      </c>
      <c r="E79" s="58">
        <v>0.04</v>
      </c>
      <c r="F79" s="58">
        <v>47.91</v>
      </c>
      <c r="G79" s="59">
        <v>9411</v>
      </c>
      <c r="H79" s="58">
        <v>1457.42</v>
      </c>
      <c r="I79" s="58">
        <v>3.21</v>
      </c>
      <c r="J79" s="61"/>
    </row>
    <row r="80" s="1" customFormat="1" spans="1:10">
      <c r="A80" s="56"/>
      <c r="B80" s="57">
        <v>0.85</v>
      </c>
      <c r="C80" s="58">
        <v>30.32</v>
      </c>
      <c r="D80" s="59">
        <v>5068</v>
      </c>
      <c r="E80" s="58">
        <v>0.04</v>
      </c>
      <c r="F80" s="58">
        <v>55.64</v>
      </c>
      <c r="G80" s="59">
        <v>9765</v>
      </c>
      <c r="H80" s="58">
        <v>1687</v>
      </c>
      <c r="I80" s="58">
        <v>3</v>
      </c>
      <c r="J80" s="61"/>
    </row>
    <row r="81" s="1" customFormat="1" spans="1:10">
      <c r="A81" s="56"/>
      <c r="B81" s="57">
        <v>0.9</v>
      </c>
      <c r="C81" s="58">
        <v>30.22</v>
      </c>
      <c r="D81" s="59">
        <v>5409</v>
      </c>
      <c r="E81" s="58">
        <v>0.05</v>
      </c>
      <c r="F81" s="58">
        <v>63.81</v>
      </c>
      <c r="G81" s="59">
        <v>10100</v>
      </c>
      <c r="H81" s="58">
        <v>1928.34</v>
      </c>
      <c r="I81" s="58">
        <v>2.81</v>
      </c>
      <c r="J81" s="61"/>
    </row>
    <row r="82" s="1" customFormat="1" spans="1:10">
      <c r="A82" s="56"/>
      <c r="B82" s="57">
        <v>0.95</v>
      </c>
      <c r="C82" s="58">
        <v>30.12</v>
      </c>
      <c r="D82" s="59">
        <v>5698</v>
      </c>
      <c r="E82" s="58">
        <v>0.05</v>
      </c>
      <c r="F82" s="58">
        <v>71.5</v>
      </c>
      <c r="G82" s="59">
        <v>10357</v>
      </c>
      <c r="H82" s="58">
        <v>2153.58</v>
      </c>
      <c r="I82" s="58">
        <v>2.65</v>
      </c>
      <c r="J82" s="61"/>
    </row>
    <row r="83" s="1" customFormat="1" spans="1:10">
      <c r="A83" s="62"/>
      <c r="B83" s="57">
        <v>1</v>
      </c>
      <c r="C83" s="58">
        <v>30.03</v>
      </c>
      <c r="D83" s="59">
        <v>5915</v>
      </c>
      <c r="E83" s="58">
        <v>0.05</v>
      </c>
      <c r="F83" s="58">
        <v>78.46</v>
      </c>
      <c r="G83" s="59">
        <v>10548</v>
      </c>
      <c r="H83" s="58">
        <v>2356.15</v>
      </c>
      <c r="I83" s="58">
        <v>2.51</v>
      </c>
      <c r="J83" s="71"/>
    </row>
    <row r="84" s="1" customFormat="1" spans="1:10">
      <c r="A84" s="13" t="s">
        <v>15</v>
      </c>
      <c r="B84" s="53" t="s">
        <v>50</v>
      </c>
      <c r="C84" s="13" t="s">
        <v>51</v>
      </c>
      <c r="D84" s="13" t="s">
        <v>19</v>
      </c>
      <c r="E84" s="13" t="s">
        <v>52</v>
      </c>
      <c r="F84" s="13" t="s">
        <v>53</v>
      </c>
      <c r="G84" s="13" t="s">
        <v>54</v>
      </c>
      <c r="H84" s="13" t="s">
        <v>55</v>
      </c>
      <c r="I84" s="13" t="s">
        <v>20</v>
      </c>
      <c r="J84" s="53" t="s">
        <v>56</v>
      </c>
    </row>
    <row r="85" s="1" customFormat="1" ht="19.5" spans="1:10">
      <c r="A85" s="16" t="s">
        <v>57</v>
      </c>
      <c r="B85" s="54" t="s">
        <v>58</v>
      </c>
      <c r="C85" s="16" t="s">
        <v>59</v>
      </c>
      <c r="D85" s="16" t="s">
        <v>60</v>
      </c>
      <c r="E85" s="16" t="s">
        <v>61</v>
      </c>
      <c r="F85" s="16" t="s">
        <v>62</v>
      </c>
      <c r="G85" s="16" t="s">
        <v>63</v>
      </c>
      <c r="H85" s="16" t="s">
        <v>64</v>
      </c>
      <c r="I85" s="16" t="s">
        <v>29</v>
      </c>
      <c r="J85" s="54" t="s">
        <v>65</v>
      </c>
    </row>
    <row r="86" s="1" customFormat="1" spans="1:10">
      <c r="A86" s="55" t="s">
        <v>223</v>
      </c>
      <c r="B86" s="48" t="s">
        <v>67</v>
      </c>
      <c r="C86" s="21" t="s">
        <v>68</v>
      </c>
      <c r="D86" s="21" t="s">
        <v>37</v>
      </c>
      <c r="E86" s="21" t="s">
        <v>69</v>
      </c>
      <c r="F86" s="21" t="s">
        <v>36</v>
      </c>
      <c r="G86" s="21" t="s">
        <v>70</v>
      </c>
      <c r="H86" s="21" t="s">
        <v>35</v>
      </c>
      <c r="I86" s="21" t="s">
        <v>38</v>
      </c>
      <c r="J86" s="48" t="s">
        <v>71</v>
      </c>
    </row>
    <row r="87" s="1" customFormat="1" spans="1:10">
      <c r="A87" s="56"/>
      <c r="B87" s="57">
        <v>0.4</v>
      </c>
      <c r="C87" s="58">
        <v>22.94</v>
      </c>
      <c r="D87" s="59">
        <v>1486</v>
      </c>
      <c r="E87" s="58">
        <v>0.31</v>
      </c>
      <c r="F87" s="58">
        <v>10.96</v>
      </c>
      <c r="G87" s="59">
        <v>5411</v>
      </c>
      <c r="H87" s="58">
        <v>251.42</v>
      </c>
      <c r="I87" s="58">
        <v>5.91</v>
      </c>
      <c r="J87" s="60" t="s">
        <v>39</v>
      </c>
    </row>
    <row r="88" s="1" customFormat="1" spans="1:10">
      <c r="A88" s="56"/>
      <c r="B88" s="57">
        <v>0.45</v>
      </c>
      <c r="C88" s="58">
        <v>22.88</v>
      </c>
      <c r="D88" s="59">
        <v>1867</v>
      </c>
      <c r="E88" s="58">
        <v>0.39</v>
      </c>
      <c r="F88" s="58">
        <v>15.1</v>
      </c>
      <c r="G88" s="59">
        <v>5999</v>
      </c>
      <c r="H88" s="58">
        <v>345.49</v>
      </c>
      <c r="I88" s="58">
        <v>5.4</v>
      </c>
      <c r="J88" s="61"/>
    </row>
    <row r="89" s="1" customFormat="1" spans="1:10">
      <c r="A89" s="56"/>
      <c r="B89" s="57">
        <v>0.5</v>
      </c>
      <c r="C89" s="58">
        <v>22.78</v>
      </c>
      <c r="D89" s="59">
        <v>2230</v>
      </c>
      <c r="E89" s="58">
        <v>0.46</v>
      </c>
      <c r="F89" s="58">
        <v>19.62</v>
      </c>
      <c r="G89" s="59">
        <v>6545</v>
      </c>
      <c r="H89" s="58">
        <v>446.94</v>
      </c>
      <c r="I89" s="58">
        <v>4.99</v>
      </c>
      <c r="J89" s="61"/>
    </row>
    <row r="90" s="1" customFormat="1" spans="1:10">
      <c r="A90" s="56"/>
      <c r="B90" s="57">
        <v>0.55</v>
      </c>
      <c r="C90" s="58">
        <v>22.76</v>
      </c>
      <c r="D90" s="59">
        <v>2549</v>
      </c>
      <c r="E90" s="58">
        <v>0.53</v>
      </c>
      <c r="F90" s="58">
        <v>24.47</v>
      </c>
      <c r="G90" s="59">
        <v>6995</v>
      </c>
      <c r="H90" s="58">
        <v>556.94</v>
      </c>
      <c r="I90" s="58">
        <v>4.58</v>
      </c>
      <c r="J90" s="61"/>
    </row>
    <row r="91" s="1" customFormat="1" spans="1:10">
      <c r="A91" s="56"/>
      <c r="B91" s="57">
        <v>0.6</v>
      </c>
      <c r="C91" s="58">
        <v>22.67</v>
      </c>
      <c r="D91" s="59">
        <v>2860</v>
      </c>
      <c r="E91" s="58">
        <v>0.6</v>
      </c>
      <c r="F91" s="58">
        <v>30.31</v>
      </c>
      <c r="G91" s="59">
        <v>7413</v>
      </c>
      <c r="H91" s="58">
        <v>687.13</v>
      </c>
      <c r="I91" s="58">
        <v>4.16</v>
      </c>
      <c r="J91" s="61"/>
    </row>
    <row r="92" s="1" customFormat="1" spans="1:10">
      <c r="A92" s="56"/>
      <c r="B92" s="57">
        <v>0.65</v>
      </c>
      <c r="C92" s="58">
        <v>22.58</v>
      </c>
      <c r="D92" s="59">
        <v>3196</v>
      </c>
      <c r="E92" s="58">
        <v>0.67</v>
      </c>
      <c r="F92" s="58">
        <v>35.18</v>
      </c>
      <c r="G92" s="59">
        <v>7798</v>
      </c>
      <c r="H92" s="58">
        <v>794.36</v>
      </c>
      <c r="I92" s="58">
        <v>4.02</v>
      </c>
      <c r="J92" s="61"/>
    </row>
    <row r="93" s="1" customFormat="1" spans="1:10">
      <c r="A93" s="56"/>
      <c r="B93" s="57">
        <v>0.7</v>
      </c>
      <c r="C93" s="58">
        <v>22.46</v>
      </c>
      <c r="D93" s="59">
        <v>3580</v>
      </c>
      <c r="E93" s="58">
        <v>0.76</v>
      </c>
      <c r="F93" s="58">
        <v>42.1</v>
      </c>
      <c r="G93" s="59">
        <v>8163</v>
      </c>
      <c r="H93" s="58">
        <v>945.57</v>
      </c>
      <c r="I93" s="58">
        <v>3.79</v>
      </c>
      <c r="J93" s="61"/>
    </row>
    <row r="94" s="1" customFormat="1" spans="1:10">
      <c r="A94" s="56"/>
      <c r="B94" s="57">
        <v>0.75</v>
      </c>
      <c r="C94" s="58">
        <v>22.43</v>
      </c>
      <c r="D94" s="59">
        <v>3873</v>
      </c>
      <c r="E94" s="58">
        <v>0.81</v>
      </c>
      <c r="F94" s="58">
        <v>49.35</v>
      </c>
      <c r="G94" s="59">
        <v>8529</v>
      </c>
      <c r="H94" s="58">
        <v>1106.92</v>
      </c>
      <c r="I94" s="58">
        <v>3.5</v>
      </c>
      <c r="J94" s="61"/>
    </row>
    <row r="95" s="1" customFormat="1" spans="1:10">
      <c r="A95" s="56"/>
      <c r="B95" s="57">
        <v>0.8</v>
      </c>
      <c r="C95" s="58">
        <v>22.33</v>
      </c>
      <c r="D95" s="59">
        <v>4159</v>
      </c>
      <c r="E95" s="58">
        <v>0.89</v>
      </c>
      <c r="F95" s="58">
        <v>57.13</v>
      </c>
      <c r="G95" s="59">
        <v>8856</v>
      </c>
      <c r="H95" s="58">
        <v>1275.71</v>
      </c>
      <c r="I95" s="58">
        <v>3.26</v>
      </c>
      <c r="J95" s="61"/>
    </row>
    <row r="96" s="1" customFormat="1" spans="1:10">
      <c r="A96" s="56"/>
      <c r="B96" s="57">
        <v>0.85</v>
      </c>
      <c r="C96" s="58">
        <v>22.22</v>
      </c>
      <c r="D96" s="59">
        <v>4433</v>
      </c>
      <c r="E96" s="58">
        <v>0.95</v>
      </c>
      <c r="F96" s="58">
        <v>65.24</v>
      </c>
      <c r="G96" s="59">
        <v>9159</v>
      </c>
      <c r="H96" s="58">
        <v>1449.63</v>
      </c>
      <c r="I96" s="58">
        <v>3.06</v>
      </c>
      <c r="J96" s="61"/>
    </row>
    <row r="97" s="1" customFormat="1" spans="1:10">
      <c r="A97" s="56"/>
      <c r="B97" s="57">
        <v>0.9</v>
      </c>
      <c r="C97" s="58">
        <v>22.09</v>
      </c>
      <c r="D97" s="59">
        <v>4695</v>
      </c>
      <c r="E97" s="58">
        <v>1.02</v>
      </c>
      <c r="F97" s="58">
        <v>73.83</v>
      </c>
      <c r="G97" s="59">
        <v>9411</v>
      </c>
      <c r="H97" s="58">
        <v>1630.9</v>
      </c>
      <c r="I97" s="58">
        <v>2.88</v>
      </c>
      <c r="J97" s="61"/>
    </row>
    <row r="98" s="1" customFormat="1" spans="1:10">
      <c r="A98" s="56"/>
      <c r="B98" s="57">
        <v>0.95</v>
      </c>
      <c r="C98" s="58">
        <v>21.96</v>
      </c>
      <c r="D98" s="59">
        <v>4883</v>
      </c>
      <c r="E98" s="58">
        <v>1.06</v>
      </c>
      <c r="F98" s="58">
        <v>82.27</v>
      </c>
      <c r="G98" s="59">
        <v>9644</v>
      </c>
      <c r="H98" s="58">
        <v>1806.65</v>
      </c>
      <c r="I98" s="58">
        <v>2.7</v>
      </c>
      <c r="J98" s="61"/>
    </row>
    <row r="99" s="1" customFormat="1" spans="1:10">
      <c r="A99" s="62"/>
      <c r="B99" s="57">
        <v>1</v>
      </c>
      <c r="C99" s="58">
        <v>21.88</v>
      </c>
      <c r="D99" s="59">
        <v>5130</v>
      </c>
      <c r="E99" s="58">
        <v>1.09</v>
      </c>
      <c r="F99" s="58">
        <v>88.44</v>
      </c>
      <c r="G99" s="59">
        <v>9810</v>
      </c>
      <c r="H99" s="58">
        <v>1935.07</v>
      </c>
      <c r="I99" s="58">
        <v>2.65</v>
      </c>
      <c r="J99" s="71"/>
    </row>
    <row r="100" s="1" customFormat="1" spans="1:10">
      <c r="A100" s="13" t="s">
        <v>15</v>
      </c>
      <c r="B100" s="53" t="s">
        <v>50</v>
      </c>
      <c r="C100" s="13" t="s">
        <v>51</v>
      </c>
      <c r="D100" s="13" t="s">
        <v>19</v>
      </c>
      <c r="E100" s="13" t="s">
        <v>52</v>
      </c>
      <c r="F100" s="13" t="s">
        <v>53</v>
      </c>
      <c r="G100" s="13" t="s">
        <v>54</v>
      </c>
      <c r="H100" s="13" t="s">
        <v>55</v>
      </c>
      <c r="I100" s="13" t="s">
        <v>20</v>
      </c>
      <c r="J100" s="53" t="s">
        <v>56</v>
      </c>
    </row>
    <row r="101" s="1" customFormat="1" ht="19.5" spans="1:10">
      <c r="A101" s="16" t="s">
        <v>57</v>
      </c>
      <c r="B101" s="54" t="s">
        <v>58</v>
      </c>
      <c r="C101" s="16" t="s">
        <v>59</v>
      </c>
      <c r="D101" s="16" t="s">
        <v>60</v>
      </c>
      <c r="E101" s="16" t="s">
        <v>61</v>
      </c>
      <c r="F101" s="16" t="s">
        <v>62</v>
      </c>
      <c r="G101" s="16" t="s">
        <v>63</v>
      </c>
      <c r="H101" s="16" t="s">
        <v>64</v>
      </c>
      <c r="I101" s="16" t="s">
        <v>29</v>
      </c>
      <c r="J101" s="54" t="s">
        <v>65</v>
      </c>
    </row>
    <row r="102" s="1" customFormat="1" spans="1:10">
      <c r="A102" s="55" t="s">
        <v>224</v>
      </c>
      <c r="B102" s="48" t="s">
        <v>67</v>
      </c>
      <c r="C102" s="21" t="s">
        <v>68</v>
      </c>
      <c r="D102" s="21" t="s">
        <v>37</v>
      </c>
      <c r="E102" s="21" t="s">
        <v>69</v>
      </c>
      <c r="F102" s="21" t="s">
        <v>36</v>
      </c>
      <c r="G102" s="21" t="s">
        <v>70</v>
      </c>
      <c r="H102" s="21" t="s">
        <v>35</v>
      </c>
      <c r="I102" s="21" t="s">
        <v>38</v>
      </c>
      <c r="J102" s="48" t="s">
        <v>71</v>
      </c>
    </row>
    <row r="103" s="1" customFormat="1" spans="1:10">
      <c r="A103" s="56"/>
      <c r="B103" s="57">
        <v>0.4</v>
      </c>
      <c r="C103" s="58">
        <v>22.96</v>
      </c>
      <c r="D103" s="59">
        <v>1040</v>
      </c>
      <c r="E103" s="58">
        <v>0.21</v>
      </c>
      <c r="F103" s="58">
        <v>7.85</v>
      </c>
      <c r="G103" s="59">
        <v>5904</v>
      </c>
      <c r="H103" s="58">
        <v>180.24</v>
      </c>
      <c r="I103" s="58">
        <v>5.77</v>
      </c>
      <c r="J103" s="60" t="s">
        <v>39</v>
      </c>
    </row>
    <row r="104" s="1" customFormat="1" spans="1:10">
      <c r="A104" s="56"/>
      <c r="B104" s="57">
        <v>0.45</v>
      </c>
      <c r="C104" s="58">
        <v>22.95</v>
      </c>
      <c r="D104" s="59">
        <v>1262</v>
      </c>
      <c r="E104" s="58">
        <v>0.25</v>
      </c>
      <c r="F104" s="58">
        <v>10.67</v>
      </c>
      <c r="G104" s="59">
        <v>6535</v>
      </c>
      <c r="H104" s="58">
        <v>244.88</v>
      </c>
      <c r="I104" s="58">
        <v>5.15</v>
      </c>
      <c r="J104" s="61"/>
    </row>
    <row r="105" s="1" customFormat="1" spans="1:10">
      <c r="A105" s="56"/>
      <c r="B105" s="57">
        <v>0.5</v>
      </c>
      <c r="C105" s="58">
        <v>22.89</v>
      </c>
      <c r="D105" s="59">
        <v>1530</v>
      </c>
      <c r="E105" s="58">
        <v>0.31</v>
      </c>
      <c r="F105" s="58">
        <v>14.1</v>
      </c>
      <c r="G105" s="59">
        <v>7129</v>
      </c>
      <c r="H105" s="58">
        <v>322.75</v>
      </c>
      <c r="I105" s="58">
        <v>4.74</v>
      </c>
      <c r="J105" s="61"/>
    </row>
    <row r="106" s="1" customFormat="1" spans="1:10">
      <c r="A106" s="56"/>
      <c r="B106" s="57">
        <v>0.55</v>
      </c>
      <c r="C106" s="58">
        <v>22.84</v>
      </c>
      <c r="D106" s="59">
        <v>1786</v>
      </c>
      <c r="E106" s="58">
        <v>0.36</v>
      </c>
      <c r="F106" s="58">
        <v>17.55</v>
      </c>
      <c r="G106" s="59">
        <v>7658</v>
      </c>
      <c r="H106" s="58">
        <v>400.84</v>
      </c>
      <c r="I106" s="58">
        <v>4.46</v>
      </c>
      <c r="J106" s="61"/>
    </row>
    <row r="107" s="1" customFormat="1" spans="1:10">
      <c r="A107" s="56"/>
      <c r="B107" s="57">
        <v>0.6</v>
      </c>
      <c r="C107" s="58">
        <v>22.78</v>
      </c>
      <c r="D107" s="59">
        <v>2044</v>
      </c>
      <c r="E107" s="58">
        <v>0.42</v>
      </c>
      <c r="F107" s="58">
        <v>21.64</v>
      </c>
      <c r="G107" s="59">
        <v>8147</v>
      </c>
      <c r="H107" s="58">
        <v>492.96</v>
      </c>
      <c r="I107" s="58">
        <v>4.15</v>
      </c>
      <c r="J107" s="61"/>
    </row>
    <row r="108" s="1" customFormat="1" spans="1:10">
      <c r="A108" s="56"/>
      <c r="B108" s="57">
        <v>0.65</v>
      </c>
      <c r="C108" s="58">
        <v>22.73</v>
      </c>
      <c r="D108" s="59">
        <v>2298</v>
      </c>
      <c r="E108" s="58">
        <v>0.49</v>
      </c>
      <c r="F108" s="58">
        <v>26.63</v>
      </c>
      <c r="G108" s="59">
        <v>8650</v>
      </c>
      <c r="H108" s="58">
        <v>605.3</v>
      </c>
      <c r="I108" s="58">
        <v>3.8</v>
      </c>
      <c r="J108" s="61"/>
    </row>
    <row r="109" s="1" customFormat="1" spans="1:10">
      <c r="A109" s="56"/>
      <c r="B109" s="57">
        <v>0.7</v>
      </c>
      <c r="C109" s="58">
        <v>22.65</v>
      </c>
      <c r="D109" s="59">
        <v>2574</v>
      </c>
      <c r="E109" s="58">
        <v>0.55</v>
      </c>
      <c r="F109" s="58">
        <v>32.03</v>
      </c>
      <c r="G109" s="59">
        <v>9091</v>
      </c>
      <c r="H109" s="58">
        <v>725.48</v>
      </c>
      <c r="I109" s="58">
        <v>3.55</v>
      </c>
      <c r="J109" s="61"/>
    </row>
    <row r="110" s="1" customFormat="1" spans="1:10">
      <c r="A110" s="56"/>
      <c r="B110" s="57">
        <v>0.75</v>
      </c>
      <c r="C110" s="58">
        <v>22.56</v>
      </c>
      <c r="D110" s="59">
        <v>2836</v>
      </c>
      <c r="E110" s="58">
        <v>0.62</v>
      </c>
      <c r="F110" s="58">
        <v>38.5</v>
      </c>
      <c r="G110" s="59">
        <v>9537</v>
      </c>
      <c r="H110" s="58">
        <v>868.56</v>
      </c>
      <c r="I110" s="58">
        <v>3.27</v>
      </c>
      <c r="J110" s="61"/>
    </row>
    <row r="111" s="1" customFormat="1" spans="1:10">
      <c r="A111" s="56"/>
      <c r="B111" s="57">
        <v>0.8</v>
      </c>
      <c r="C111" s="58">
        <v>22.49</v>
      </c>
      <c r="D111" s="59">
        <v>3088</v>
      </c>
      <c r="E111" s="58">
        <v>0.69</v>
      </c>
      <c r="F111" s="58">
        <v>45.48</v>
      </c>
      <c r="G111" s="59">
        <v>9970</v>
      </c>
      <c r="H111" s="58">
        <v>1022.85</v>
      </c>
      <c r="I111" s="58">
        <v>3.02</v>
      </c>
      <c r="J111" s="61"/>
    </row>
    <row r="112" s="1" customFormat="1" spans="1:10">
      <c r="A112" s="56"/>
      <c r="B112" s="57">
        <v>0.85</v>
      </c>
      <c r="C112" s="58">
        <v>22.38</v>
      </c>
      <c r="D112" s="59">
        <v>3313</v>
      </c>
      <c r="E112" s="58">
        <v>0.76</v>
      </c>
      <c r="F112" s="58">
        <v>52.6</v>
      </c>
      <c r="G112" s="59">
        <v>10369</v>
      </c>
      <c r="H112" s="58">
        <v>1177.19</v>
      </c>
      <c r="I112" s="58">
        <v>2.81</v>
      </c>
      <c r="J112" s="61"/>
    </row>
    <row r="113" s="1" customFormat="1" spans="1:10">
      <c r="A113" s="56"/>
      <c r="B113" s="57">
        <v>0.9</v>
      </c>
      <c r="C113" s="58">
        <v>22.28</v>
      </c>
      <c r="D113" s="59">
        <v>3548</v>
      </c>
      <c r="E113" s="58">
        <v>0.82</v>
      </c>
      <c r="F113" s="58">
        <v>60.56</v>
      </c>
      <c r="G113" s="59">
        <v>10747</v>
      </c>
      <c r="H113" s="58">
        <v>1349.28</v>
      </c>
      <c r="I113" s="58">
        <v>2.63</v>
      </c>
      <c r="J113" s="61"/>
    </row>
    <row r="114" s="1" customFormat="1" spans="1:10">
      <c r="A114" s="56"/>
      <c r="B114" s="57">
        <v>0.95</v>
      </c>
      <c r="C114" s="58">
        <v>22.18</v>
      </c>
      <c r="D114" s="59">
        <v>3770</v>
      </c>
      <c r="E114" s="58">
        <v>0.87</v>
      </c>
      <c r="F114" s="58">
        <v>68.25</v>
      </c>
      <c r="G114" s="59">
        <v>11081</v>
      </c>
      <c r="H114" s="58">
        <v>1513.79</v>
      </c>
      <c r="I114" s="58">
        <v>2.49</v>
      </c>
      <c r="J114" s="61"/>
    </row>
    <row r="115" s="1" customFormat="1" spans="1:10">
      <c r="A115" s="62"/>
      <c r="B115" s="57">
        <v>1</v>
      </c>
      <c r="C115" s="58">
        <v>22.03</v>
      </c>
      <c r="D115" s="59">
        <v>3984</v>
      </c>
      <c r="E115" s="58">
        <v>0.94</v>
      </c>
      <c r="F115" s="58">
        <v>77.42</v>
      </c>
      <c r="G115" s="59">
        <v>11361</v>
      </c>
      <c r="H115" s="58">
        <v>1705.56</v>
      </c>
      <c r="I115" s="58">
        <v>2.34</v>
      </c>
      <c r="J115" s="71"/>
    </row>
    <row r="116" s="1" customFormat="1" spans="1:10">
      <c r="A116" s="13" t="s">
        <v>15</v>
      </c>
      <c r="B116" s="53" t="s">
        <v>50</v>
      </c>
      <c r="C116" s="13" t="s">
        <v>51</v>
      </c>
      <c r="D116" s="13" t="s">
        <v>19</v>
      </c>
      <c r="E116" s="13" t="s">
        <v>52</v>
      </c>
      <c r="F116" s="13" t="s">
        <v>53</v>
      </c>
      <c r="G116" s="13" t="s">
        <v>54</v>
      </c>
      <c r="H116" s="13" t="s">
        <v>55</v>
      </c>
      <c r="I116" s="13" t="s">
        <v>20</v>
      </c>
      <c r="J116" s="53" t="s">
        <v>56</v>
      </c>
    </row>
    <row r="117" s="1" customFormat="1" ht="19.5" spans="1:10">
      <c r="A117" s="16" t="s">
        <v>57</v>
      </c>
      <c r="B117" s="54" t="s">
        <v>58</v>
      </c>
      <c r="C117" s="16" t="s">
        <v>59</v>
      </c>
      <c r="D117" s="16" t="s">
        <v>60</v>
      </c>
      <c r="E117" s="16" t="s">
        <v>61</v>
      </c>
      <c r="F117" s="16" t="s">
        <v>62</v>
      </c>
      <c r="G117" s="16" t="s">
        <v>63</v>
      </c>
      <c r="H117" s="16" t="s">
        <v>64</v>
      </c>
      <c r="I117" s="16" t="s">
        <v>29</v>
      </c>
      <c r="J117" s="54" t="s">
        <v>65</v>
      </c>
    </row>
    <row r="118" s="1" customFormat="1" spans="1:10">
      <c r="A118" s="55" t="s">
        <v>225</v>
      </c>
      <c r="B118" s="48" t="s">
        <v>67</v>
      </c>
      <c r="C118" s="21" t="s">
        <v>68</v>
      </c>
      <c r="D118" s="21" t="s">
        <v>37</v>
      </c>
      <c r="E118" s="21" t="s">
        <v>69</v>
      </c>
      <c r="F118" s="21" t="s">
        <v>36</v>
      </c>
      <c r="G118" s="21" t="s">
        <v>70</v>
      </c>
      <c r="H118" s="21" t="s">
        <v>35</v>
      </c>
      <c r="I118" s="21" t="s">
        <v>38</v>
      </c>
      <c r="J118" s="48" t="s">
        <v>71</v>
      </c>
    </row>
    <row r="119" s="1" customFormat="1" spans="1:10">
      <c r="A119" s="56"/>
      <c r="B119" s="57">
        <v>0.4</v>
      </c>
      <c r="C119" s="58">
        <v>22.98</v>
      </c>
      <c r="D119" s="59">
        <v>1132</v>
      </c>
      <c r="E119" s="58">
        <v>0.21</v>
      </c>
      <c r="F119" s="58">
        <v>7.92</v>
      </c>
      <c r="G119" s="59">
        <v>5904</v>
      </c>
      <c r="H119" s="58">
        <v>182</v>
      </c>
      <c r="I119" s="58">
        <v>6.22</v>
      </c>
      <c r="J119" s="60" t="s">
        <v>39</v>
      </c>
    </row>
    <row r="120" s="1" customFormat="1" spans="1:10">
      <c r="A120" s="56"/>
      <c r="B120" s="57">
        <v>0.45</v>
      </c>
      <c r="C120" s="58">
        <v>22.91</v>
      </c>
      <c r="D120" s="59">
        <v>1432</v>
      </c>
      <c r="E120" s="58">
        <v>0.26</v>
      </c>
      <c r="F120" s="58">
        <v>10.75</v>
      </c>
      <c r="G120" s="59">
        <v>6560</v>
      </c>
      <c r="H120" s="58">
        <v>246.28</v>
      </c>
      <c r="I120" s="58">
        <v>5.81</v>
      </c>
      <c r="J120" s="61"/>
    </row>
    <row r="121" s="1" customFormat="1" spans="1:10">
      <c r="A121" s="56"/>
      <c r="B121" s="57">
        <v>0.5</v>
      </c>
      <c r="C121" s="58">
        <v>22.85</v>
      </c>
      <c r="D121" s="59">
        <v>1756</v>
      </c>
      <c r="E121" s="58">
        <v>0.32</v>
      </c>
      <c r="F121" s="58">
        <v>13.94</v>
      </c>
      <c r="G121" s="59">
        <v>7141</v>
      </c>
      <c r="H121" s="58">
        <v>318.53</v>
      </c>
      <c r="I121" s="58">
        <v>5.51</v>
      </c>
      <c r="J121" s="61"/>
    </row>
    <row r="122" s="1" customFormat="1" spans="1:10">
      <c r="A122" s="56"/>
      <c r="B122" s="57">
        <v>0.55</v>
      </c>
      <c r="C122" s="58">
        <v>22.84</v>
      </c>
      <c r="D122" s="59">
        <v>2063</v>
      </c>
      <c r="E122" s="58">
        <v>0.37</v>
      </c>
      <c r="F122" s="58">
        <v>17.62</v>
      </c>
      <c r="G122" s="59">
        <v>7658</v>
      </c>
      <c r="H122" s="58">
        <v>402.44</v>
      </c>
      <c r="I122" s="58">
        <v>5.13</v>
      </c>
      <c r="J122" s="61"/>
    </row>
    <row r="123" s="1" customFormat="1" spans="1:10">
      <c r="A123" s="56"/>
      <c r="B123" s="57">
        <v>0.6</v>
      </c>
      <c r="C123" s="58">
        <v>22.76</v>
      </c>
      <c r="D123" s="59">
        <v>2374</v>
      </c>
      <c r="E123" s="58">
        <v>0.43</v>
      </c>
      <c r="F123" s="58">
        <v>21.57</v>
      </c>
      <c r="G123" s="59">
        <v>8170</v>
      </c>
      <c r="H123" s="58">
        <v>490.93</v>
      </c>
      <c r="I123" s="58">
        <v>4.84</v>
      </c>
      <c r="J123" s="61"/>
    </row>
    <row r="124" s="1" customFormat="1" spans="1:10">
      <c r="A124" s="56"/>
      <c r="B124" s="57">
        <v>0.65</v>
      </c>
      <c r="C124" s="58">
        <v>22.74</v>
      </c>
      <c r="D124" s="59">
        <v>2724</v>
      </c>
      <c r="E124" s="58">
        <v>0.49</v>
      </c>
      <c r="F124" s="58">
        <v>26.32</v>
      </c>
      <c r="G124" s="59">
        <v>8667</v>
      </c>
      <c r="H124" s="58">
        <v>598.52</v>
      </c>
      <c r="I124" s="58">
        <v>4.55</v>
      </c>
      <c r="J124" s="61"/>
    </row>
    <row r="125" s="1" customFormat="1" spans="1:10">
      <c r="A125" s="56"/>
      <c r="B125" s="57">
        <v>0.7</v>
      </c>
      <c r="C125" s="58">
        <v>22.66</v>
      </c>
      <c r="D125" s="59">
        <v>3067</v>
      </c>
      <c r="E125" s="58">
        <v>0.56</v>
      </c>
      <c r="F125" s="58">
        <v>31.8</v>
      </c>
      <c r="G125" s="59">
        <v>9120</v>
      </c>
      <c r="H125" s="58">
        <v>720.59</v>
      </c>
      <c r="I125" s="58">
        <v>4.26</v>
      </c>
      <c r="J125" s="61"/>
    </row>
    <row r="126" s="1" customFormat="1" spans="1:10">
      <c r="A126" s="56"/>
      <c r="B126" s="57">
        <v>0.75</v>
      </c>
      <c r="C126" s="58">
        <v>22.56</v>
      </c>
      <c r="D126" s="59">
        <v>3409</v>
      </c>
      <c r="E126" s="58">
        <v>0.63</v>
      </c>
      <c r="F126" s="58">
        <v>37.9</v>
      </c>
      <c r="G126" s="59">
        <v>9569</v>
      </c>
      <c r="H126" s="58">
        <v>855.02</v>
      </c>
      <c r="I126" s="58">
        <v>3.99</v>
      </c>
      <c r="J126" s="61"/>
    </row>
    <row r="127" s="1" customFormat="1" spans="1:10">
      <c r="A127" s="56"/>
      <c r="B127" s="57">
        <v>0.8</v>
      </c>
      <c r="C127" s="58">
        <v>22.43</v>
      </c>
      <c r="D127" s="59">
        <v>3682</v>
      </c>
      <c r="E127" s="58">
        <v>0.69</v>
      </c>
      <c r="F127" s="58">
        <v>44.84</v>
      </c>
      <c r="G127" s="59">
        <v>10017</v>
      </c>
      <c r="H127" s="58">
        <v>1005.76</v>
      </c>
      <c r="I127" s="58">
        <v>3.66</v>
      </c>
      <c r="J127" s="61"/>
    </row>
    <row r="128" s="1" customFormat="1" spans="1:10">
      <c r="A128" s="56"/>
      <c r="B128" s="57">
        <v>0.85</v>
      </c>
      <c r="C128" s="58">
        <v>22.37</v>
      </c>
      <c r="D128" s="59">
        <v>3881</v>
      </c>
      <c r="E128" s="58">
        <v>0.78</v>
      </c>
      <c r="F128" s="58">
        <v>52.99</v>
      </c>
      <c r="G128" s="59">
        <v>10369</v>
      </c>
      <c r="H128" s="58">
        <v>1185.39</v>
      </c>
      <c r="I128" s="58">
        <v>3.27</v>
      </c>
      <c r="J128" s="61"/>
    </row>
    <row r="129" s="1" customFormat="1" spans="1:10">
      <c r="A129" s="56"/>
      <c r="B129" s="57">
        <v>0.9</v>
      </c>
      <c r="C129" s="58">
        <v>22.28</v>
      </c>
      <c r="D129" s="59">
        <v>4158</v>
      </c>
      <c r="E129" s="58">
        <v>0.84</v>
      </c>
      <c r="F129" s="58">
        <v>60.83</v>
      </c>
      <c r="G129" s="59">
        <v>10707</v>
      </c>
      <c r="H129" s="58">
        <v>1355.29</v>
      </c>
      <c r="I129" s="58">
        <v>3.07</v>
      </c>
      <c r="J129" s="61"/>
    </row>
    <row r="130" s="1" customFormat="1" spans="1:10">
      <c r="A130" s="56"/>
      <c r="B130" s="57">
        <v>0.95</v>
      </c>
      <c r="C130" s="58">
        <v>22.17</v>
      </c>
      <c r="D130" s="59">
        <v>4388</v>
      </c>
      <c r="E130" s="58">
        <v>0.89</v>
      </c>
      <c r="F130" s="58">
        <v>68.94</v>
      </c>
      <c r="G130" s="59">
        <v>11024</v>
      </c>
      <c r="H130" s="58">
        <v>1528.4</v>
      </c>
      <c r="I130" s="58">
        <v>2.87</v>
      </c>
      <c r="J130" s="61"/>
    </row>
    <row r="131" s="1" customFormat="1" spans="1:10">
      <c r="A131" s="56"/>
      <c r="B131" s="63">
        <v>1</v>
      </c>
      <c r="C131" s="64">
        <v>22.05</v>
      </c>
      <c r="D131" s="55">
        <v>4644</v>
      </c>
      <c r="E131" s="64">
        <v>0.97</v>
      </c>
      <c r="F131" s="64">
        <v>77.9</v>
      </c>
      <c r="G131" s="55">
        <v>11286</v>
      </c>
      <c r="H131" s="64">
        <v>1717.7</v>
      </c>
      <c r="I131" s="64">
        <v>2.7</v>
      </c>
      <c r="J131" s="61"/>
    </row>
    <row r="132" s="1" customFormat="1" ht="24" customHeight="1" spans="1:10">
      <c r="A132" s="12" t="s">
        <v>82</v>
      </c>
      <c r="B132" s="12"/>
      <c r="C132" s="12"/>
      <c r="D132" s="12"/>
      <c r="E132" s="12"/>
      <c r="F132" s="12"/>
      <c r="G132" s="12"/>
      <c r="H132" s="12"/>
      <c r="I132" s="12"/>
      <c r="J132" s="12"/>
    </row>
    <row r="133" s="1" customFormat="1" ht="228" customHeight="1" spans="1:10">
      <c r="A133" s="65" t="str">
        <f>_xlfn.DISPIMG("ID_73D8A98DF2A1456786DD9D9238F7562F",1)</f>
        <v>=DISPIMG("ID_73D8A98DF2A1456786DD9D9238F7562F",1)</v>
      </c>
      <c r="B133" s="65"/>
      <c r="C133" s="65"/>
      <c r="D133" s="65"/>
      <c r="E133" s="65"/>
      <c r="F133" s="65"/>
      <c r="G133" s="65"/>
      <c r="H133" s="65"/>
      <c r="I133" s="65"/>
      <c r="J133" s="66"/>
    </row>
  </sheetData>
  <mergeCells count="44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A19:J19"/>
    <mergeCell ref="A132:J132"/>
    <mergeCell ref="A133:J133"/>
    <mergeCell ref="A11:A18"/>
    <mergeCell ref="A22:A35"/>
    <mergeCell ref="A38:A51"/>
    <mergeCell ref="A54:A67"/>
    <mergeCell ref="A70:A83"/>
    <mergeCell ref="A86:A99"/>
    <mergeCell ref="A102:A115"/>
    <mergeCell ref="A118:A131"/>
    <mergeCell ref="J23:J35"/>
    <mergeCell ref="J39:J51"/>
    <mergeCell ref="J55:J67"/>
    <mergeCell ref="J71:J83"/>
    <mergeCell ref="J87:J99"/>
    <mergeCell ref="J103:J115"/>
    <mergeCell ref="J119:J131"/>
    <mergeCell ref="A2:D7"/>
  </mergeCells>
  <pageMargins left="0.75" right="0.75" top="1" bottom="1" header="0.5" footer="0.5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7"/>
  <sheetViews>
    <sheetView zoomScale="120" zoomScaleNormal="120" topLeftCell="A153" workbookViewId="0">
      <selection activeCell="A166" sqref="$A166:$XFD166"/>
    </sheetView>
  </sheetViews>
  <sheetFormatPr defaultColWidth="9" defaultRowHeight="13.5"/>
  <cols>
    <col min="8" max="8" width="17.0833333333333" customWidth="1"/>
  </cols>
  <sheetData>
    <row r="1" s="1" customFormat="1" ht="54" customHeight="1" spans="1:11">
      <c r="A1" s="2" t="s">
        <v>226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6"/>
    </row>
    <row r="2" s="1" customFormat="1" ht="34" customHeight="1" spans="1:11">
      <c r="A2" s="7" t="str">
        <f>_xlfn.DISPIMG("ID_A224EB72BAF04D019D200805F1CEC09A",1)</f>
        <v>=DISPIMG("ID_A224EB72BAF04D019D200805F1CEC09A",1)</v>
      </c>
      <c r="B2" s="8"/>
      <c r="C2" s="8"/>
      <c r="D2" s="8"/>
      <c r="E2" s="9" t="s">
        <v>2</v>
      </c>
      <c r="F2" s="10"/>
      <c r="G2" s="10"/>
      <c r="H2" s="10" t="s">
        <v>227</v>
      </c>
      <c r="I2" s="10"/>
      <c r="J2" s="10"/>
      <c r="K2" s="11"/>
    </row>
    <row r="3" s="1" customFormat="1" ht="34" customHeight="1" spans="1:11">
      <c r="A3" s="8"/>
      <c r="B3" s="8"/>
      <c r="C3" s="8"/>
      <c r="D3" s="8"/>
      <c r="E3" s="9" t="s">
        <v>4</v>
      </c>
      <c r="F3" s="10"/>
      <c r="G3" s="10"/>
      <c r="H3" s="10" t="s">
        <v>100</v>
      </c>
      <c r="I3" s="10"/>
      <c r="J3" s="10"/>
      <c r="K3" s="11"/>
    </row>
    <row r="4" s="1" customFormat="1" ht="34" customHeight="1" spans="1:11">
      <c r="A4" s="8"/>
      <c r="B4" s="8"/>
      <c r="C4" s="8"/>
      <c r="D4" s="8"/>
      <c r="E4" s="9" t="s">
        <v>6</v>
      </c>
      <c r="F4" s="10"/>
      <c r="G4" s="10"/>
      <c r="H4" s="10" t="s">
        <v>7</v>
      </c>
      <c r="I4" s="10"/>
      <c r="J4" s="10"/>
      <c r="K4" s="11"/>
    </row>
    <row r="5" s="1" customFormat="1" ht="34" customHeight="1" spans="1:11">
      <c r="A5" s="8"/>
      <c r="B5" s="8"/>
      <c r="C5" s="8"/>
      <c r="D5" s="8"/>
      <c r="E5" s="9" t="s">
        <v>8</v>
      </c>
      <c r="F5" s="10"/>
      <c r="G5" s="10"/>
      <c r="H5" s="10" t="s">
        <v>210</v>
      </c>
      <c r="I5" s="10"/>
      <c r="J5" s="10"/>
      <c r="K5" s="11"/>
    </row>
    <row r="6" s="1" customFormat="1" ht="34" customHeight="1" spans="1:11">
      <c r="A6" s="8"/>
      <c r="B6" s="8"/>
      <c r="C6" s="8"/>
      <c r="D6" s="8"/>
      <c r="E6" s="9" t="s">
        <v>10</v>
      </c>
      <c r="F6" s="10"/>
      <c r="G6" s="10"/>
      <c r="H6" s="10" t="s">
        <v>228</v>
      </c>
      <c r="I6" s="10"/>
      <c r="J6" s="10"/>
      <c r="K6" s="11"/>
    </row>
    <row r="7" s="1" customFormat="1" ht="34" customHeight="1" spans="1:11">
      <c r="A7" s="8"/>
      <c r="B7" s="8"/>
      <c r="C7" s="8"/>
      <c r="D7" s="8"/>
      <c r="E7" s="9" t="s">
        <v>12</v>
      </c>
      <c r="F7" s="10"/>
      <c r="G7" s="10"/>
      <c r="H7" s="10" t="s">
        <v>13</v>
      </c>
      <c r="I7" s="10"/>
      <c r="J7" s="10"/>
      <c r="K7" s="11"/>
    </row>
    <row r="8" s="1" customFormat="1" ht="24" customHeight="1" spans="1:11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</row>
    <row r="9" spans="1:11">
      <c r="A9" s="13" t="s">
        <v>15</v>
      </c>
      <c r="B9" s="13" t="s">
        <v>16</v>
      </c>
      <c r="C9" s="13" t="s">
        <v>17</v>
      </c>
      <c r="D9" s="13" t="s">
        <v>18</v>
      </c>
      <c r="E9" s="13" t="s">
        <v>19</v>
      </c>
      <c r="F9" s="13" t="s">
        <v>20</v>
      </c>
      <c r="G9" s="14" t="s">
        <v>21</v>
      </c>
      <c r="H9" s="15"/>
      <c r="I9" s="13" t="s">
        <v>22</v>
      </c>
      <c r="J9" s="13" t="s">
        <v>23</v>
      </c>
    </row>
    <row r="10" ht="19.5" spans="1:11">
      <c r="A10" s="16" t="s">
        <v>24</v>
      </c>
      <c r="B10" s="16" t="s">
        <v>25</v>
      </c>
      <c r="C10" s="16" t="s">
        <v>26</v>
      </c>
      <c r="D10" s="16" t="s">
        <v>27</v>
      </c>
      <c r="E10" s="16" t="s">
        <v>28</v>
      </c>
      <c r="F10" s="16" t="s">
        <v>29</v>
      </c>
      <c r="G10" s="17" t="s">
        <v>30</v>
      </c>
      <c r="H10" s="18"/>
      <c r="I10" s="16" t="s">
        <v>31</v>
      </c>
      <c r="J10" s="19" t="s">
        <v>32</v>
      </c>
    </row>
    <row r="11" spans="1:11">
      <c r="A11" s="20" t="s">
        <v>229</v>
      </c>
      <c r="B11" s="21" t="s">
        <v>34</v>
      </c>
      <c r="C11" s="21" t="s">
        <v>35</v>
      </c>
      <c r="D11" s="21" t="s">
        <v>36</v>
      </c>
      <c r="E11" s="21" t="s">
        <v>37</v>
      </c>
      <c r="F11" s="21" t="s">
        <v>38</v>
      </c>
      <c r="G11" s="22" t="s">
        <v>39</v>
      </c>
      <c r="H11" s="23"/>
      <c r="I11" s="21" t="s">
        <v>40</v>
      </c>
      <c r="J11" s="24" t="s">
        <v>36</v>
      </c>
    </row>
    <row r="12" spans="1:11">
      <c r="A12" s="25"/>
      <c r="B12" s="39">
        <v>300</v>
      </c>
      <c r="C12" s="38">
        <v>1775.53</v>
      </c>
      <c r="D12" s="38">
        <v>38.92</v>
      </c>
      <c r="E12" s="39">
        <v>6193</v>
      </c>
      <c r="F12" s="38">
        <v>3.49</v>
      </c>
      <c r="G12" s="81" t="s">
        <v>230</v>
      </c>
      <c r="H12" s="82"/>
      <c r="I12" s="39">
        <v>12</v>
      </c>
      <c r="J12" s="83">
        <v>60</v>
      </c>
    </row>
    <row r="13" spans="1:11">
      <c r="A13" s="25"/>
      <c r="B13" s="26">
        <v>300</v>
      </c>
      <c r="C13" s="49">
        <v>1882.5</v>
      </c>
      <c r="D13" s="49">
        <v>41.31</v>
      </c>
      <c r="E13" s="26">
        <v>5761</v>
      </c>
      <c r="F13" s="49">
        <v>3.06</v>
      </c>
      <c r="G13" s="27" t="s">
        <v>231</v>
      </c>
      <c r="H13" s="28"/>
      <c r="I13" s="39">
        <v>12</v>
      </c>
      <c r="J13" s="83">
        <v>60</v>
      </c>
    </row>
    <row r="14" spans="1:11">
      <c r="A14" s="25"/>
      <c r="B14" s="26">
        <v>300</v>
      </c>
      <c r="C14" s="49">
        <v>2519.15</v>
      </c>
      <c r="D14" s="49">
        <v>55.5</v>
      </c>
      <c r="E14" s="26">
        <v>5645</v>
      </c>
      <c r="F14" s="49">
        <v>2.24</v>
      </c>
      <c r="G14" s="27" t="s">
        <v>232</v>
      </c>
      <c r="H14" s="28"/>
      <c r="I14" s="39">
        <v>12</v>
      </c>
      <c r="J14" s="83">
        <v>60</v>
      </c>
    </row>
    <row r="15" spans="1:11">
      <c r="A15" s="25"/>
      <c r="B15" s="26">
        <v>430</v>
      </c>
      <c r="C15" s="49">
        <v>2433.6</v>
      </c>
      <c r="D15" s="49">
        <v>80.77</v>
      </c>
      <c r="E15" s="26">
        <v>6887</v>
      </c>
      <c r="F15" s="49">
        <v>2.83</v>
      </c>
      <c r="G15" s="27" t="s">
        <v>233</v>
      </c>
      <c r="H15" s="28"/>
      <c r="I15" s="39">
        <v>8</v>
      </c>
      <c r="J15" s="83">
        <v>80</v>
      </c>
    </row>
    <row r="16" spans="1:11">
      <c r="A16" s="25"/>
      <c r="B16" s="26">
        <v>560</v>
      </c>
      <c r="C16" s="49">
        <v>1857.18</v>
      </c>
      <c r="D16" s="49">
        <v>83.77</v>
      </c>
      <c r="E16" s="26">
        <v>4801</v>
      </c>
      <c r="F16" s="49">
        <v>2.59</v>
      </c>
      <c r="G16" s="27" t="s">
        <v>232</v>
      </c>
      <c r="H16" s="28"/>
      <c r="I16" s="39">
        <v>6</v>
      </c>
      <c r="J16" s="83">
        <v>80</v>
      </c>
    </row>
    <row r="17" spans="1:10">
      <c r="A17" s="25"/>
      <c r="B17" s="26">
        <v>560</v>
      </c>
      <c r="C17" s="49">
        <v>1860.41</v>
      </c>
      <c r="D17" s="49">
        <v>83.84</v>
      </c>
      <c r="E17" s="26">
        <v>5403</v>
      </c>
      <c r="F17" s="49">
        <v>2.9</v>
      </c>
      <c r="G17" s="27" t="s">
        <v>234</v>
      </c>
      <c r="H17" s="28"/>
      <c r="I17" s="39">
        <v>6</v>
      </c>
      <c r="J17" s="83">
        <v>80</v>
      </c>
    </row>
    <row r="18" spans="1:10">
      <c r="A18" s="25"/>
      <c r="B18" s="26">
        <v>610</v>
      </c>
      <c r="C18" s="49">
        <v>1834.93</v>
      </c>
      <c r="D18" s="49">
        <v>83.52</v>
      </c>
      <c r="E18" s="26">
        <v>5393</v>
      </c>
      <c r="F18" s="49">
        <v>2.94</v>
      </c>
      <c r="G18" s="27" t="s">
        <v>231</v>
      </c>
      <c r="H18" s="28"/>
      <c r="I18" s="39">
        <v>6</v>
      </c>
      <c r="J18" s="83">
        <v>80</v>
      </c>
    </row>
    <row r="19" spans="1:10">
      <c r="A19" s="25"/>
      <c r="B19" s="26">
        <v>610</v>
      </c>
      <c r="C19" s="49">
        <v>2306.77</v>
      </c>
      <c r="D19" s="49">
        <v>106.45</v>
      </c>
      <c r="E19" s="26">
        <v>6263</v>
      </c>
      <c r="F19" s="49">
        <v>2.72</v>
      </c>
      <c r="G19" s="27" t="s">
        <v>233</v>
      </c>
      <c r="H19" s="28"/>
      <c r="I19" s="39">
        <v>6</v>
      </c>
      <c r="J19" s="83">
        <v>120</v>
      </c>
    </row>
    <row r="20" spans="1:10">
      <c r="A20" s="25"/>
      <c r="B20" s="30">
        <v>610</v>
      </c>
      <c r="C20" s="51">
        <v>2292.2</v>
      </c>
      <c r="D20" s="51">
        <v>105.68</v>
      </c>
      <c r="E20" s="30">
        <v>5133</v>
      </c>
      <c r="F20" s="51">
        <v>2.24</v>
      </c>
      <c r="G20" s="31" t="s">
        <v>232</v>
      </c>
      <c r="H20" s="32"/>
      <c r="I20" s="35">
        <v>6</v>
      </c>
      <c r="J20" s="84">
        <v>120</v>
      </c>
    </row>
    <row r="21" s="1" customFormat="1" ht="24" customHeight="1" spans="1:10">
      <c r="A21" s="12" t="s">
        <v>49</v>
      </c>
      <c r="B21" s="12"/>
      <c r="C21" s="12"/>
      <c r="D21" s="12"/>
      <c r="E21" s="12"/>
      <c r="F21" s="12"/>
      <c r="G21" s="12"/>
      <c r="H21" s="12"/>
      <c r="I21" s="12"/>
      <c r="J21" s="12"/>
    </row>
    <row r="22" spans="1:10">
      <c r="A22" s="13" t="s">
        <v>15</v>
      </c>
      <c r="B22" s="34" t="s">
        <v>50</v>
      </c>
      <c r="C22" s="13" t="s">
        <v>51</v>
      </c>
      <c r="D22" s="13" t="s">
        <v>19</v>
      </c>
      <c r="E22" s="13" t="s">
        <v>52</v>
      </c>
      <c r="F22" s="13" t="s">
        <v>53</v>
      </c>
      <c r="G22" s="13" t="s">
        <v>54</v>
      </c>
      <c r="H22" s="13" t="s">
        <v>55</v>
      </c>
      <c r="I22" s="13" t="s">
        <v>20</v>
      </c>
      <c r="J22" s="34" t="s">
        <v>56</v>
      </c>
    </row>
    <row r="23" ht="19.5" spans="1:10">
      <c r="A23" s="16" t="s">
        <v>57</v>
      </c>
      <c r="B23" s="19" t="s">
        <v>58</v>
      </c>
      <c r="C23" s="16" t="s">
        <v>59</v>
      </c>
      <c r="D23" s="16" t="s">
        <v>60</v>
      </c>
      <c r="E23" s="16" t="s">
        <v>61</v>
      </c>
      <c r="F23" s="16" t="s">
        <v>62</v>
      </c>
      <c r="G23" s="16" t="s">
        <v>63</v>
      </c>
      <c r="H23" s="16" t="s">
        <v>64</v>
      </c>
      <c r="I23" s="16" t="s">
        <v>29</v>
      </c>
      <c r="J23" s="19" t="s">
        <v>65</v>
      </c>
    </row>
    <row r="24" spans="1:10">
      <c r="A24" s="35" t="s">
        <v>235</v>
      </c>
      <c r="B24" s="24" t="s">
        <v>67</v>
      </c>
      <c r="C24" s="21" t="s">
        <v>68</v>
      </c>
      <c r="D24" s="21" t="s">
        <v>37</v>
      </c>
      <c r="E24" s="21" t="s">
        <v>69</v>
      </c>
      <c r="F24" s="21" t="s">
        <v>36</v>
      </c>
      <c r="G24" s="21" t="s">
        <v>70</v>
      </c>
      <c r="H24" s="21" t="s">
        <v>35</v>
      </c>
      <c r="I24" s="21" t="s">
        <v>38</v>
      </c>
      <c r="J24" s="24" t="s">
        <v>71</v>
      </c>
    </row>
    <row r="25" spans="1:10">
      <c r="A25" s="36"/>
      <c r="B25" s="37">
        <v>0.4</v>
      </c>
      <c r="C25" s="38">
        <v>46.05</v>
      </c>
      <c r="D25" s="39">
        <v>1160</v>
      </c>
      <c r="E25" s="38">
        <v>0.21</v>
      </c>
      <c r="F25" s="38">
        <v>3.21</v>
      </c>
      <c r="G25" s="39">
        <v>4956</v>
      </c>
      <c r="H25" s="38">
        <v>147.82</v>
      </c>
      <c r="I25" s="38">
        <v>7.85</v>
      </c>
      <c r="J25" s="85" t="s">
        <v>39</v>
      </c>
    </row>
    <row r="26" spans="1:10">
      <c r="A26" s="36"/>
      <c r="B26" s="37">
        <v>0.45</v>
      </c>
      <c r="C26" s="38">
        <v>45.97</v>
      </c>
      <c r="D26" s="39">
        <v>1492</v>
      </c>
      <c r="E26" s="38">
        <v>0.26</v>
      </c>
      <c r="F26" s="38">
        <v>4.24</v>
      </c>
      <c r="G26" s="39">
        <v>5576</v>
      </c>
      <c r="H26" s="38">
        <v>194.91</v>
      </c>
      <c r="I26" s="38">
        <v>7.65</v>
      </c>
      <c r="J26" s="86"/>
    </row>
    <row r="27" spans="1:10">
      <c r="A27" s="36"/>
      <c r="B27" s="37">
        <v>0.5</v>
      </c>
      <c r="C27" s="38">
        <v>45.98</v>
      </c>
      <c r="D27" s="39">
        <v>1895</v>
      </c>
      <c r="E27" s="38">
        <v>0.33</v>
      </c>
      <c r="F27" s="38">
        <v>5.87</v>
      </c>
      <c r="G27" s="39">
        <v>6221</v>
      </c>
      <c r="H27" s="38">
        <v>269.9</v>
      </c>
      <c r="I27" s="38">
        <v>7.02</v>
      </c>
      <c r="J27" s="86"/>
    </row>
    <row r="28" spans="1:10">
      <c r="A28" s="36"/>
      <c r="B28" s="37">
        <v>0.55</v>
      </c>
      <c r="C28" s="38">
        <v>45.97</v>
      </c>
      <c r="D28" s="39">
        <v>2242</v>
      </c>
      <c r="E28" s="38">
        <v>0.39</v>
      </c>
      <c r="F28" s="38">
        <v>7.65</v>
      </c>
      <c r="G28" s="39">
        <v>6773</v>
      </c>
      <c r="H28" s="38">
        <v>351.67</v>
      </c>
      <c r="I28" s="38">
        <v>6.38</v>
      </c>
      <c r="J28" s="86"/>
    </row>
    <row r="29" spans="1:10">
      <c r="A29" s="36"/>
      <c r="B29" s="37">
        <v>0.6</v>
      </c>
      <c r="C29" s="38">
        <v>45.96</v>
      </c>
      <c r="D29" s="39">
        <v>2615</v>
      </c>
      <c r="E29" s="38">
        <v>0.46</v>
      </c>
      <c r="F29" s="38">
        <v>9.59</v>
      </c>
      <c r="G29" s="39">
        <v>7286</v>
      </c>
      <c r="H29" s="38">
        <v>440.76</v>
      </c>
      <c r="I29" s="38">
        <v>5.93</v>
      </c>
      <c r="J29" s="86"/>
    </row>
    <row r="30" spans="1:10">
      <c r="A30" s="36"/>
      <c r="B30" s="37">
        <v>0.65</v>
      </c>
      <c r="C30" s="38">
        <v>45.96</v>
      </c>
      <c r="D30" s="39">
        <v>2923</v>
      </c>
      <c r="E30" s="38">
        <v>0.52</v>
      </c>
      <c r="F30" s="38">
        <v>11.53</v>
      </c>
      <c r="G30" s="39">
        <v>7749</v>
      </c>
      <c r="H30" s="38">
        <v>529.92</v>
      </c>
      <c r="I30" s="38">
        <v>5.52</v>
      </c>
      <c r="J30" s="86"/>
    </row>
    <row r="31" spans="1:10">
      <c r="A31" s="36"/>
      <c r="B31" s="37">
        <v>0.7</v>
      </c>
      <c r="C31" s="38">
        <v>45.88</v>
      </c>
      <c r="D31" s="39">
        <v>3311</v>
      </c>
      <c r="E31" s="38">
        <v>0.58</v>
      </c>
      <c r="F31" s="38">
        <v>13.91</v>
      </c>
      <c r="G31" s="39">
        <v>8257</v>
      </c>
      <c r="H31" s="38">
        <v>638.19</v>
      </c>
      <c r="I31" s="38">
        <v>5.19</v>
      </c>
      <c r="J31" s="86"/>
    </row>
    <row r="32" spans="1:10">
      <c r="A32" s="36"/>
      <c r="B32" s="37">
        <v>0.75</v>
      </c>
      <c r="C32" s="38">
        <v>45.87</v>
      </c>
      <c r="D32" s="39">
        <v>3742</v>
      </c>
      <c r="E32" s="38">
        <v>0.67</v>
      </c>
      <c r="F32" s="38">
        <v>16.97</v>
      </c>
      <c r="G32" s="39">
        <v>8765</v>
      </c>
      <c r="H32" s="38">
        <v>778.41</v>
      </c>
      <c r="I32" s="38">
        <v>4.81</v>
      </c>
      <c r="J32" s="86"/>
    </row>
    <row r="33" spans="1:10">
      <c r="A33" s="36"/>
      <c r="B33" s="37">
        <v>0.8</v>
      </c>
      <c r="C33" s="38">
        <v>45.82</v>
      </c>
      <c r="D33" s="39">
        <v>4314</v>
      </c>
      <c r="E33" s="38">
        <v>0.79</v>
      </c>
      <c r="F33" s="38">
        <v>20.51</v>
      </c>
      <c r="G33" s="39">
        <v>9208</v>
      </c>
      <c r="H33" s="38">
        <v>939.77</v>
      </c>
      <c r="I33" s="38">
        <v>4.59</v>
      </c>
      <c r="J33" s="86"/>
    </row>
    <row r="34" spans="1:10">
      <c r="A34" s="36"/>
      <c r="B34" s="37">
        <v>0.85</v>
      </c>
      <c r="C34" s="38">
        <v>45.79</v>
      </c>
      <c r="D34" s="39">
        <v>4846</v>
      </c>
      <c r="E34" s="38">
        <v>0.9</v>
      </c>
      <c r="F34" s="38">
        <v>24.64</v>
      </c>
      <c r="G34" s="39">
        <v>9666</v>
      </c>
      <c r="H34" s="38">
        <v>1128.27</v>
      </c>
      <c r="I34" s="38">
        <v>4.3</v>
      </c>
      <c r="J34" s="86"/>
    </row>
    <row r="35" spans="1:10">
      <c r="A35" s="36"/>
      <c r="B35" s="37">
        <v>0.9</v>
      </c>
      <c r="C35" s="38">
        <v>45.73</v>
      </c>
      <c r="D35" s="39">
        <v>5259</v>
      </c>
      <c r="E35" s="38">
        <v>1</v>
      </c>
      <c r="F35" s="38">
        <v>28.98</v>
      </c>
      <c r="G35" s="39">
        <v>10100</v>
      </c>
      <c r="H35" s="38">
        <v>1325.26</v>
      </c>
      <c r="I35" s="38">
        <v>3.97</v>
      </c>
      <c r="J35" s="86"/>
    </row>
    <row r="36" spans="1:10">
      <c r="A36" s="36"/>
      <c r="B36" s="37">
        <v>0.95</v>
      </c>
      <c r="C36" s="38">
        <v>45.66</v>
      </c>
      <c r="D36" s="39">
        <v>5703</v>
      </c>
      <c r="E36" s="38">
        <v>1.09</v>
      </c>
      <c r="F36" s="38">
        <v>33.29</v>
      </c>
      <c r="G36" s="39">
        <v>10496</v>
      </c>
      <c r="H36" s="38">
        <v>1520.02</v>
      </c>
      <c r="I36" s="38">
        <v>3.75</v>
      </c>
      <c r="J36" s="86"/>
    </row>
    <row r="37" spans="1:10">
      <c r="A37" s="42"/>
      <c r="B37" s="37">
        <v>1</v>
      </c>
      <c r="C37" s="38">
        <v>45.62</v>
      </c>
      <c r="D37" s="39">
        <v>6193</v>
      </c>
      <c r="E37" s="38">
        <v>1.21</v>
      </c>
      <c r="F37" s="38">
        <v>38.92</v>
      </c>
      <c r="G37" s="39">
        <v>10884</v>
      </c>
      <c r="H37" s="38">
        <v>1775.53</v>
      </c>
      <c r="I37" s="38">
        <v>3.49</v>
      </c>
      <c r="J37" s="87"/>
    </row>
    <row r="38" spans="1:10">
      <c r="A38" s="13" t="s">
        <v>15</v>
      </c>
      <c r="B38" s="34" t="s">
        <v>50</v>
      </c>
      <c r="C38" s="13" t="s">
        <v>51</v>
      </c>
      <c r="D38" s="13" t="s">
        <v>19</v>
      </c>
      <c r="E38" s="13" t="s">
        <v>52</v>
      </c>
      <c r="F38" s="13" t="s">
        <v>53</v>
      </c>
      <c r="G38" s="13" t="s">
        <v>54</v>
      </c>
      <c r="H38" s="13" t="s">
        <v>55</v>
      </c>
      <c r="I38" s="13" t="s">
        <v>20</v>
      </c>
      <c r="J38" s="34" t="s">
        <v>56</v>
      </c>
    </row>
    <row r="39" ht="19.5" spans="1:10">
      <c r="A39" s="16" t="s">
        <v>57</v>
      </c>
      <c r="B39" s="19" t="s">
        <v>58</v>
      </c>
      <c r="C39" s="16" t="s">
        <v>59</v>
      </c>
      <c r="D39" s="16" t="s">
        <v>60</v>
      </c>
      <c r="E39" s="16" t="s">
        <v>61</v>
      </c>
      <c r="F39" s="16" t="s">
        <v>62</v>
      </c>
      <c r="G39" s="16" t="s">
        <v>63</v>
      </c>
      <c r="H39" s="16" t="s">
        <v>64</v>
      </c>
      <c r="I39" s="16" t="s">
        <v>29</v>
      </c>
      <c r="J39" s="19" t="s">
        <v>65</v>
      </c>
    </row>
    <row r="40" spans="1:10">
      <c r="A40" s="35" t="s">
        <v>236</v>
      </c>
      <c r="B40" s="24" t="s">
        <v>67</v>
      </c>
      <c r="C40" s="21" t="s">
        <v>68</v>
      </c>
      <c r="D40" s="21" t="s">
        <v>37</v>
      </c>
      <c r="E40" s="21" t="s">
        <v>69</v>
      </c>
      <c r="F40" s="21" t="s">
        <v>36</v>
      </c>
      <c r="G40" s="21" t="s">
        <v>70</v>
      </c>
      <c r="H40" s="21" t="s">
        <v>35</v>
      </c>
      <c r="I40" s="21" t="s">
        <v>38</v>
      </c>
      <c r="J40" s="24" t="s">
        <v>71</v>
      </c>
    </row>
    <row r="41" spans="1:10">
      <c r="A41" s="36"/>
      <c r="B41" s="37">
        <v>0.4</v>
      </c>
      <c r="C41" s="38">
        <v>46.01</v>
      </c>
      <c r="D41" s="39">
        <v>1155</v>
      </c>
      <c r="E41" s="38">
        <v>0.25</v>
      </c>
      <c r="F41" s="38">
        <v>3.6</v>
      </c>
      <c r="G41" s="39">
        <v>4880</v>
      </c>
      <c r="H41" s="38">
        <v>165.64</v>
      </c>
      <c r="I41" s="38">
        <v>6.97</v>
      </c>
      <c r="J41" s="85" t="s">
        <v>39</v>
      </c>
    </row>
    <row r="42" spans="1:10">
      <c r="A42" s="36"/>
      <c r="B42" s="37">
        <v>0.45</v>
      </c>
      <c r="C42" s="38">
        <v>46.02</v>
      </c>
      <c r="D42" s="39">
        <v>1458</v>
      </c>
      <c r="E42" s="38">
        <v>0.31</v>
      </c>
      <c r="F42" s="38">
        <v>5.05</v>
      </c>
      <c r="G42" s="39">
        <v>5469</v>
      </c>
      <c r="H42" s="38">
        <v>232.4</v>
      </c>
      <c r="I42" s="38">
        <v>6.27</v>
      </c>
      <c r="J42" s="86"/>
    </row>
    <row r="43" spans="1:10">
      <c r="A43" s="36"/>
      <c r="B43" s="37">
        <v>0.5</v>
      </c>
      <c r="C43" s="38">
        <v>46.01</v>
      </c>
      <c r="D43" s="39">
        <v>1831</v>
      </c>
      <c r="E43" s="38">
        <v>0.39</v>
      </c>
      <c r="F43" s="38">
        <v>6.94</v>
      </c>
      <c r="G43" s="39">
        <v>6101</v>
      </c>
      <c r="H43" s="38">
        <v>319.31</v>
      </c>
      <c r="I43" s="38">
        <v>5.73</v>
      </c>
      <c r="J43" s="86"/>
    </row>
    <row r="44" spans="1:10">
      <c r="A44" s="36"/>
      <c r="B44" s="37">
        <v>0.55</v>
      </c>
      <c r="C44" s="38">
        <v>45.94</v>
      </c>
      <c r="D44" s="39">
        <v>2187</v>
      </c>
      <c r="E44" s="38">
        <v>0.47</v>
      </c>
      <c r="F44" s="38">
        <v>8.66</v>
      </c>
      <c r="G44" s="39">
        <v>6636</v>
      </c>
      <c r="H44" s="38">
        <v>397.84</v>
      </c>
      <c r="I44" s="38">
        <v>5.5</v>
      </c>
      <c r="J44" s="86"/>
    </row>
    <row r="45" spans="1:10">
      <c r="A45" s="36"/>
      <c r="B45" s="37">
        <v>0.6</v>
      </c>
      <c r="C45" s="38">
        <v>45.9</v>
      </c>
      <c r="D45" s="39">
        <v>2551</v>
      </c>
      <c r="E45" s="38">
        <v>0.54</v>
      </c>
      <c r="F45" s="38">
        <v>10.84</v>
      </c>
      <c r="G45" s="39">
        <v>7123</v>
      </c>
      <c r="H45" s="38">
        <v>497.56</v>
      </c>
      <c r="I45" s="38">
        <v>5.13</v>
      </c>
      <c r="J45" s="86"/>
    </row>
    <row r="46" spans="1:10">
      <c r="A46" s="36"/>
      <c r="B46" s="37">
        <v>0.65</v>
      </c>
      <c r="C46" s="38">
        <v>45.92</v>
      </c>
      <c r="D46" s="39">
        <v>2844</v>
      </c>
      <c r="E46" s="38">
        <v>0.6</v>
      </c>
      <c r="F46" s="38">
        <v>13.17</v>
      </c>
      <c r="G46" s="39">
        <v>7584</v>
      </c>
      <c r="H46" s="38">
        <v>604.77</v>
      </c>
      <c r="I46" s="38">
        <v>4.7</v>
      </c>
      <c r="J46" s="86"/>
    </row>
    <row r="47" spans="1:10">
      <c r="A47" s="36"/>
      <c r="B47" s="37">
        <v>0.7</v>
      </c>
      <c r="C47" s="38">
        <v>45.88</v>
      </c>
      <c r="D47" s="39">
        <v>3195</v>
      </c>
      <c r="E47" s="38">
        <v>0.67</v>
      </c>
      <c r="F47" s="38">
        <v>15.68</v>
      </c>
      <c r="G47" s="39">
        <v>8070</v>
      </c>
      <c r="H47" s="38">
        <v>719.4</v>
      </c>
      <c r="I47" s="38">
        <v>4.44</v>
      </c>
      <c r="J47" s="86"/>
    </row>
    <row r="48" spans="1:10">
      <c r="A48" s="36"/>
      <c r="B48" s="37">
        <v>0.75</v>
      </c>
      <c r="C48" s="38">
        <v>45.85</v>
      </c>
      <c r="D48" s="39">
        <v>3618</v>
      </c>
      <c r="E48" s="38">
        <v>0.75</v>
      </c>
      <c r="F48" s="38">
        <v>18.76</v>
      </c>
      <c r="G48" s="39">
        <v>8554</v>
      </c>
      <c r="H48" s="38">
        <v>860.15</v>
      </c>
      <c r="I48" s="38">
        <v>4.21</v>
      </c>
      <c r="J48" s="86"/>
    </row>
    <row r="49" spans="1:10">
      <c r="A49" s="36"/>
      <c r="B49" s="37">
        <v>0.8</v>
      </c>
      <c r="C49" s="38">
        <v>45.77</v>
      </c>
      <c r="D49" s="39">
        <v>4038</v>
      </c>
      <c r="E49" s="38">
        <v>0.86</v>
      </c>
      <c r="F49" s="38">
        <v>22.38</v>
      </c>
      <c r="G49" s="39">
        <v>9005</v>
      </c>
      <c r="H49" s="38">
        <v>1024.33</v>
      </c>
      <c r="I49" s="38">
        <v>3.94</v>
      </c>
      <c r="J49" s="86"/>
    </row>
    <row r="50" spans="1:10">
      <c r="A50" s="36"/>
      <c r="B50" s="37">
        <v>0.85</v>
      </c>
      <c r="C50" s="38">
        <v>45.72</v>
      </c>
      <c r="D50" s="39">
        <v>4458</v>
      </c>
      <c r="E50" s="38">
        <v>0.95</v>
      </c>
      <c r="F50" s="38">
        <v>26.62</v>
      </c>
      <c r="G50" s="39">
        <v>9442</v>
      </c>
      <c r="H50" s="38">
        <v>1217.07</v>
      </c>
      <c r="I50" s="38">
        <v>3.66</v>
      </c>
      <c r="J50" s="86"/>
    </row>
    <row r="51" spans="1:10">
      <c r="A51" s="36"/>
      <c r="B51" s="37">
        <v>0.9</v>
      </c>
      <c r="C51" s="38">
        <v>45.68</v>
      </c>
      <c r="D51" s="39">
        <v>4879</v>
      </c>
      <c r="E51" s="38">
        <v>1.05</v>
      </c>
      <c r="F51" s="38">
        <v>31.12</v>
      </c>
      <c r="G51" s="39">
        <v>9878</v>
      </c>
      <c r="H51" s="38">
        <v>1421.56</v>
      </c>
      <c r="I51" s="38">
        <v>3.43</v>
      </c>
      <c r="J51" s="86"/>
    </row>
    <row r="52" spans="1:10">
      <c r="A52" s="36"/>
      <c r="B52" s="37">
        <v>0.95</v>
      </c>
      <c r="C52" s="38">
        <v>45.65</v>
      </c>
      <c r="D52" s="39">
        <v>5319</v>
      </c>
      <c r="E52" s="38">
        <v>1.16</v>
      </c>
      <c r="F52" s="38">
        <v>35.86</v>
      </c>
      <c r="G52" s="39">
        <v>10245</v>
      </c>
      <c r="H52" s="38">
        <v>1637.01</v>
      </c>
      <c r="I52" s="38">
        <v>3.25</v>
      </c>
      <c r="J52" s="86"/>
    </row>
    <row r="53" spans="1:10">
      <c r="A53" s="42"/>
      <c r="B53" s="37">
        <v>1</v>
      </c>
      <c r="C53" s="38">
        <v>45.57</v>
      </c>
      <c r="D53" s="39">
        <v>5761</v>
      </c>
      <c r="E53" s="38">
        <v>1.27</v>
      </c>
      <c r="F53" s="38">
        <v>41.31</v>
      </c>
      <c r="G53" s="39">
        <v>10614</v>
      </c>
      <c r="H53" s="38">
        <v>1882.5</v>
      </c>
      <c r="I53" s="38">
        <v>3.06</v>
      </c>
      <c r="J53" s="87"/>
    </row>
    <row r="54" spans="1:10">
      <c r="A54" s="13" t="s">
        <v>15</v>
      </c>
      <c r="B54" s="34" t="s">
        <v>50</v>
      </c>
      <c r="C54" s="13" t="s">
        <v>51</v>
      </c>
      <c r="D54" s="13" t="s">
        <v>19</v>
      </c>
      <c r="E54" s="13" t="s">
        <v>52</v>
      </c>
      <c r="F54" s="13" t="s">
        <v>53</v>
      </c>
      <c r="G54" s="13" t="s">
        <v>54</v>
      </c>
      <c r="H54" s="13" t="s">
        <v>55</v>
      </c>
      <c r="I54" s="13" t="s">
        <v>20</v>
      </c>
      <c r="J54" s="34" t="s">
        <v>56</v>
      </c>
    </row>
    <row r="55" ht="19.5" spans="1:10">
      <c r="A55" s="16" t="s">
        <v>57</v>
      </c>
      <c r="B55" s="19" t="s">
        <v>58</v>
      </c>
      <c r="C55" s="16" t="s">
        <v>59</v>
      </c>
      <c r="D55" s="16" t="s">
        <v>60</v>
      </c>
      <c r="E55" s="16" t="s">
        <v>61</v>
      </c>
      <c r="F55" s="16" t="s">
        <v>62</v>
      </c>
      <c r="G55" s="16" t="s">
        <v>63</v>
      </c>
      <c r="H55" s="16" t="s">
        <v>64</v>
      </c>
      <c r="I55" s="16" t="s">
        <v>29</v>
      </c>
      <c r="J55" s="19" t="s">
        <v>65</v>
      </c>
    </row>
    <row r="56" spans="1:10">
      <c r="A56" s="35" t="s">
        <v>237</v>
      </c>
      <c r="B56" s="24" t="s">
        <v>67</v>
      </c>
      <c r="C56" s="21" t="s">
        <v>68</v>
      </c>
      <c r="D56" s="21" t="s">
        <v>37</v>
      </c>
      <c r="E56" s="21" t="s">
        <v>69</v>
      </c>
      <c r="F56" s="21" t="s">
        <v>36</v>
      </c>
      <c r="G56" s="21" t="s">
        <v>70</v>
      </c>
      <c r="H56" s="21" t="s">
        <v>35</v>
      </c>
      <c r="I56" s="21" t="s">
        <v>38</v>
      </c>
      <c r="J56" s="24" t="s">
        <v>71</v>
      </c>
    </row>
    <row r="57" spans="1:10">
      <c r="A57" s="36"/>
      <c r="B57" s="37">
        <v>0.4</v>
      </c>
      <c r="C57" s="38">
        <v>46.04</v>
      </c>
      <c r="D57" s="39">
        <v>1571</v>
      </c>
      <c r="E57" s="38">
        <v>0.35</v>
      </c>
      <c r="F57" s="38">
        <v>4.97</v>
      </c>
      <c r="G57" s="39">
        <v>4677</v>
      </c>
      <c r="H57" s="38">
        <v>228.82</v>
      </c>
      <c r="I57" s="38">
        <v>6.87</v>
      </c>
      <c r="J57" s="85" t="s">
        <v>39</v>
      </c>
    </row>
    <row r="58" spans="1:10">
      <c r="A58" s="36"/>
      <c r="B58" s="37">
        <v>0.45</v>
      </c>
      <c r="C58" s="38">
        <v>45.98</v>
      </c>
      <c r="D58" s="39">
        <v>1950</v>
      </c>
      <c r="E58" s="38">
        <v>0.44</v>
      </c>
      <c r="F58" s="38">
        <v>6.65</v>
      </c>
      <c r="G58" s="39">
        <v>5235</v>
      </c>
      <c r="H58" s="38">
        <v>305.77</v>
      </c>
      <c r="I58" s="38">
        <v>6.38</v>
      </c>
      <c r="J58" s="86"/>
    </row>
    <row r="59" spans="1:10">
      <c r="A59" s="36"/>
      <c r="B59" s="37">
        <v>0.5</v>
      </c>
      <c r="C59" s="38">
        <v>45.92</v>
      </c>
      <c r="D59" s="39">
        <v>2376</v>
      </c>
      <c r="E59" s="38">
        <v>0.54</v>
      </c>
      <c r="F59" s="38">
        <v>9.14</v>
      </c>
      <c r="G59" s="39">
        <v>5843</v>
      </c>
      <c r="H59" s="38">
        <v>419.71</v>
      </c>
      <c r="I59" s="38">
        <v>5.66</v>
      </c>
      <c r="J59" s="86"/>
    </row>
    <row r="60" spans="1:10">
      <c r="A60" s="36"/>
      <c r="B60" s="37">
        <v>0.55</v>
      </c>
      <c r="C60" s="38">
        <v>45.94</v>
      </c>
      <c r="D60" s="39">
        <v>2797</v>
      </c>
      <c r="E60" s="38">
        <v>0.66</v>
      </c>
      <c r="F60" s="38">
        <v>11.97</v>
      </c>
      <c r="G60" s="39">
        <v>6308</v>
      </c>
      <c r="H60" s="38">
        <v>549.9</v>
      </c>
      <c r="I60" s="38">
        <v>5.09</v>
      </c>
      <c r="J60" s="86"/>
    </row>
    <row r="61" spans="1:10">
      <c r="A61" s="36"/>
      <c r="B61" s="37">
        <v>0.6</v>
      </c>
      <c r="C61" s="38">
        <v>45.89</v>
      </c>
      <c r="D61" s="39">
        <v>3108</v>
      </c>
      <c r="E61" s="38">
        <v>0.8</v>
      </c>
      <c r="F61" s="38">
        <v>15.6</v>
      </c>
      <c r="G61" s="39">
        <v>6673</v>
      </c>
      <c r="H61" s="38">
        <v>715.88</v>
      </c>
      <c r="I61" s="38">
        <v>4.34</v>
      </c>
      <c r="J61" s="86"/>
    </row>
    <row r="62" spans="1:10">
      <c r="A62" s="36"/>
      <c r="B62" s="37">
        <v>0.65</v>
      </c>
      <c r="C62" s="38">
        <v>45.84</v>
      </c>
      <c r="D62" s="39">
        <v>3493</v>
      </c>
      <c r="E62" s="38">
        <v>0.92</v>
      </c>
      <c r="F62" s="38">
        <v>19.1</v>
      </c>
      <c r="G62" s="39">
        <v>7064</v>
      </c>
      <c r="H62" s="38">
        <v>875.54</v>
      </c>
      <c r="I62" s="38">
        <v>3.99</v>
      </c>
      <c r="J62" s="86"/>
    </row>
    <row r="63" spans="1:10">
      <c r="A63" s="36"/>
      <c r="B63" s="37">
        <v>0.7</v>
      </c>
      <c r="C63" s="38">
        <v>45.78</v>
      </c>
      <c r="D63" s="39">
        <v>3939</v>
      </c>
      <c r="E63" s="38">
        <v>1.06</v>
      </c>
      <c r="F63" s="38">
        <v>23.44</v>
      </c>
      <c r="G63" s="39">
        <v>7439</v>
      </c>
      <c r="H63" s="38">
        <v>1073.08</v>
      </c>
      <c r="I63" s="38">
        <v>3.67</v>
      </c>
      <c r="J63" s="86"/>
    </row>
    <row r="64" spans="1:10">
      <c r="A64" s="36"/>
      <c r="B64" s="37">
        <v>0.75</v>
      </c>
      <c r="C64" s="38">
        <v>45.74</v>
      </c>
      <c r="D64" s="39">
        <v>4296</v>
      </c>
      <c r="E64" s="38">
        <v>1.18</v>
      </c>
      <c r="F64" s="38">
        <v>27.46</v>
      </c>
      <c r="G64" s="39">
        <v>7791</v>
      </c>
      <c r="H64" s="38">
        <v>1256.02</v>
      </c>
      <c r="I64" s="38">
        <v>3.42</v>
      </c>
      <c r="J64" s="86"/>
    </row>
    <row r="65" spans="1:10">
      <c r="A65" s="36"/>
      <c r="B65" s="37">
        <v>0.8</v>
      </c>
      <c r="C65" s="38">
        <v>45.69</v>
      </c>
      <c r="D65" s="39">
        <v>4677</v>
      </c>
      <c r="E65" s="38">
        <v>1.31</v>
      </c>
      <c r="F65" s="38">
        <v>32.5</v>
      </c>
      <c r="G65" s="39">
        <v>8124</v>
      </c>
      <c r="H65" s="38">
        <v>1484.93</v>
      </c>
      <c r="I65" s="38">
        <v>3.15</v>
      </c>
      <c r="J65" s="86"/>
    </row>
    <row r="66" spans="1:10">
      <c r="A66" s="36"/>
      <c r="B66" s="37">
        <v>0.85</v>
      </c>
      <c r="C66" s="38">
        <v>45.58</v>
      </c>
      <c r="D66" s="39">
        <v>4920</v>
      </c>
      <c r="E66" s="38">
        <v>1.4</v>
      </c>
      <c r="F66" s="38">
        <v>37.22</v>
      </c>
      <c r="G66" s="39">
        <v>8470</v>
      </c>
      <c r="H66" s="38">
        <v>1696.49</v>
      </c>
      <c r="I66" s="38">
        <v>2.9</v>
      </c>
      <c r="J66" s="86"/>
    </row>
    <row r="67" spans="1:10">
      <c r="A67" s="36"/>
      <c r="B67" s="37">
        <v>0.9</v>
      </c>
      <c r="C67" s="38">
        <v>45.53</v>
      </c>
      <c r="D67" s="39">
        <v>5271</v>
      </c>
      <c r="E67" s="38">
        <v>1.54</v>
      </c>
      <c r="F67" s="38">
        <v>43.68</v>
      </c>
      <c r="G67" s="39">
        <v>8711</v>
      </c>
      <c r="H67" s="38">
        <v>1988.75</v>
      </c>
      <c r="I67" s="38">
        <v>2.65</v>
      </c>
      <c r="J67" s="86"/>
    </row>
    <row r="68" spans="1:10">
      <c r="A68" s="36"/>
      <c r="B68" s="37">
        <v>0.95</v>
      </c>
      <c r="C68" s="38">
        <v>45.43</v>
      </c>
      <c r="D68" s="39">
        <v>5494</v>
      </c>
      <c r="E68" s="38">
        <v>1.65</v>
      </c>
      <c r="F68" s="38">
        <v>49.55</v>
      </c>
      <c r="G68" s="39">
        <v>8939</v>
      </c>
      <c r="H68" s="38">
        <v>2251.06</v>
      </c>
      <c r="I68" s="38">
        <v>2.44</v>
      </c>
      <c r="J68" s="86"/>
    </row>
    <row r="69" spans="1:10">
      <c r="A69" s="42"/>
      <c r="B69" s="37">
        <v>1</v>
      </c>
      <c r="C69" s="38">
        <v>45.39</v>
      </c>
      <c r="D69" s="39">
        <v>5645</v>
      </c>
      <c r="E69" s="38">
        <v>1.73</v>
      </c>
      <c r="F69" s="38">
        <v>55.5</v>
      </c>
      <c r="G69" s="39">
        <v>9139</v>
      </c>
      <c r="H69" s="38">
        <v>2519.15</v>
      </c>
      <c r="I69" s="38">
        <v>2.24</v>
      </c>
      <c r="J69" s="87"/>
    </row>
    <row r="70" spans="1:10">
      <c r="A70" s="13" t="s">
        <v>15</v>
      </c>
      <c r="B70" s="34" t="s">
        <v>50</v>
      </c>
      <c r="C70" s="13" t="s">
        <v>51</v>
      </c>
      <c r="D70" s="13" t="s">
        <v>19</v>
      </c>
      <c r="E70" s="13" t="s">
        <v>52</v>
      </c>
      <c r="F70" s="13" t="s">
        <v>53</v>
      </c>
      <c r="G70" s="13" t="s">
        <v>54</v>
      </c>
      <c r="H70" s="13" t="s">
        <v>55</v>
      </c>
      <c r="I70" s="13" t="s">
        <v>20</v>
      </c>
      <c r="J70" s="34" t="s">
        <v>56</v>
      </c>
    </row>
    <row r="71" ht="19.5" spans="1:10">
      <c r="A71" s="16" t="s">
        <v>57</v>
      </c>
      <c r="B71" s="19" t="s">
        <v>58</v>
      </c>
      <c r="C71" s="16" t="s">
        <v>59</v>
      </c>
      <c r="D71" s="16" t="s">
        <v>60</v>
      </c>
      <c r="E71" s="16" t="s">
        <v>61</v>
      </c>
      <c r="F71" s="16" t="s">
        <v>62</v>
      </c>
      <c r="G71" s="16" t="s">
        <v>63</v>
      </c>
      <c r="H71" s="16" t="s">
        <v>64</v>
      </c>
      <c r="I71" s="16" t="s">
        <v>29</v>
      </c>
      <c r="J71" s="19" t="s">
        <v>65</v>
      </c>
    </row>
    <row r="72" spans="1:10">
      <c r="A72" s="35" t="s">
        <v>238</v>
      </c>
      <c r="B72" s="24" t="s">
        <v>67</v>
      </c>
      <c r="C72" s="21" t="s">
        <v>68</v>
      </c>
      <c r="D72" s="21" t="s">
        <v>37</v>
      </c>
      <c r="E72" s="21" t="s">
        <v>69</v>
      </c>
      <c r="F72" s="21" t="s">
        <v>36</v>
      </c>
      <c r="G72" s="21" t="s">
        <v>70</v>
      </c>
      <c r="H72" s="21" t="s">
        <v>35</v>
      </c>
      <c r="I72" s="21" t="s">
        <v>38</v>
      </c>
      <c r="J72" s="24" t="s">
        <v>71</v>
      </c>
    </row>
    <row r="73" spans="1:10">
      <c r="A73" s="36"/>
      <c r="B73" s="37">
        <v>0.4</v>
      </c>
      <c r="C73" s="38">
        <v>30.98</v>
      </c>
      <c r="D73" s="39">
        <v>1912</v>
      </c>
      <c r="E73" s="38">
        <v>0.01</v>
      </c>
      <c r="F73" s="38">
        <v>9.2</v>
      </c>
      <c r="G73" s="39">
        <v>4509</v>
      </c>
      <c r="H73" s="38">
        <v>285.02</v>
      </c>
      <c r="I73" s="38">
        <v>6.71</v>
      </c>
      <c r="J73" s="85" t="s">
        <v>39</v>
      </c>
    </row>
    <row r="74" spans="1:10">
      <c r="A74" s="36"/>
      <c r="B74" s="37">
        <v>0.45</v>
      </c>
      <c r="C74" s="38">
        <v>30.95</v>
      </c>
      <c r="D74" s="39">
        <v>2252</v>
      </c>
      <c r="E74" s="38">
        <v>0.02</v>
      </c>
      <c r="F74" s="38">
        <v>12.26</v>
      </c>
      <c r="G74" s="39">
        <v>5041</v>
      </c>
      <c r="H74" s="38">
        <v>379.45</v>
      </c>
      <c r="I74" s="38">
        <v>5.93</v>
      </c>
      <c r="J74" s="86"/>
    </row>
    <row r="75" spans="1:10">
      <c r="A75" s="36"/>
      <c r="B75" s="37">
        <v>0.5</v>
      </c>
      <c r="C75" s="38">
        <v>30.89</v>
      </c>
      <c r="D75" s="39">
        <v>2626</v>
      </c>
      <c r="E75" s="38">
        <v>0.01</v>
      </c>
      <c r="F75" s="38">
        <v>16.32</v>
      </c>
      <c r="G75" s="39">
        <v>5522</v>
      </c>
      <c r="H75" s="38">
        <v>504.12</v>
      </c>
      <c r="I75" s="38">
        <v>5.21</v>
      </c>
      <c r="J75" s="86"/>
    </row>
    <row r="76" spans="1:10">
      <c r="A76" s="36"/>
      <c r="B76" s="37">
        <v>0.55</v>
      </c>
      <c r="C76" s="38">
        <v>30.84</v>
      </c>
      <c r="D76" s="39">
        <v>3170</v>
      </c>
      <c r="E76" s="38">
        <v>0.01</v>
      </c>
      <c r="F76" s="38">
        <v>21.16</v>
      </c>
      <c r="G76" s="39">
        <v>5957</v>
      </c>
      <c r="H76" s="38">
        <v>652.57</v>
      </c>
      <c r="I76" s="38">
        <v>4.86</v>
      </c>
      <c r="J76" s="86"/>
    </row>
    <row r="77" spans="1:10">
      <c r="A77" s="36"/>
      <c r="B77" s="37">
        <v>0.6</v>
      </c>
      <c r="C77" s="38">
        <v>30.77</v>
      </c>
      <c r="D77" s="39">
        <v>3582</v>
      </c>
      <c r="E77" s="38">
        <v>0.03</v>
      </c>
      <c r="F77" s="38">
        <v>25.94</v>
      </c>
      <c r="G77" s="39">
        <v>6332</v>
      </c>
      <c r="H77" s="38">
        <v>798.17</v>
      </c>
      <c r="I77" s="38">
        <v>4.49</v>
      </c>
      <c r="J77" s="86"/>
    </row>
    <row r="78" spans="1:10">
      <c r="A78" s="36"/>
      <c r="B78" s="37">
        <v>0.65</v>
      </c>
      <c r="C78" s="38">
        <v>30.72</v>
      </c>
      <c r="D78" s="39">
        <v>3989</v>
      </c>
      <c r="E78" s="38">
        <v>0.05</v>
      </c>
      <c r="F78" s="38">
        <v>31.15</v>
      </c>
      <c r="G78" s="39">
        <v>6693</v>
      </c>
      <c r="H78" s="38">
        <v>956.93</v>
      </c>
      <c r="I78" s="38">
        <v>4.17</v>
      </c>
      <c r="J78" s="86"/>
    </row>
    <row r="79" spans="1:10">
      <c r="A79" s="36"/>
      <c r="B79" s="37">
        <v>0.7</v>
      </c>
      <c r="C79" s="38">
        <v>30.65</v>
      </c>
      <c r="D79" s="39">
        <v>4488</v>
      </c>
      <c r="E79" s="38">
        <v>0.04</v>
      </c>
      <c r="F79" s="38">
        <v>37.2</v>
      </c>
      <c r="G79" s="39">
        <v>7035</v>
      </c>
      <c r="H79" s="38">
        <v>1140.18</v>
      </c>
      <c r="I79" s="38">
        <v>3.94</v>
      </c>
      <c r="J79" s="86"/>
    </row>
    <row r="80" spans="1:10">
      <c r="A80" s="36"/>
      <c r="B80" s="37">
        <v>0.75</v>
      </c>
      <c r="C80" s="38">
        <v>30.57</v>
      </c>
      <c r="D80" s="39">
        <v>4939</v>
      </c>
      <c r="E80" s="38">
        <v>0.06</v>
      </c>
      <c r="F80" s="38">
        <v>43.94</v>
      </c>
      <c r="G80" s="39">
        <v>7374</v>
      </c>
      <c r="H80" s="38">
        <v>1343.25</v>
      </c>
      <c r="I80" s="38">
        <v>3.68</v>
      </c>
      <c r="J80" s="86"/>
    </row>
    <row r="81" spans="1:10">
      <c r="A81" s="36"/>
      <c r="B81" s="37">
        <v>0.8</v>
      </c>
      <c r="C81" s="38">
        <v>30.47</v>
      </c>
      <c r="D81" s="39">
        <v>5427</v>
      </c>
      <c r="E81" s="38">
        <v>0.08</v>
      </c>
      <c r="F81" s="38">
        <v>50.99</v>
      </c>
      <c r="G81" s="39">
        <v>7651</v>
      </c>
      <c r="H81" s="38">
        <v>1553.67</v>
      </c>
      <c r="I81" s="38">
        <v>3.49</v>
      </c>
      <c r="J81" s="86"/>
    </row>
    <row r="82" spans="1:10">
      <c r="A82" s="36"/>
      <c r="B82" s="37">
        <v>0.85</v>
      </c>
      <c r="C82" s="38">
        <v>30.37</v>
      </c>
      <c r="D82" s="39">
        <v>5867</v>
      </c>
      <c r="E82" s="38">
        <v>0.11</v>
      </c>
      <c r="F82" s="38">
        <v>58.87</v>
      </c>
      <c r="G82" s="39">
        <v>7913</v>
      </c>
      <c r="H82" s="38">
        <v>1787.88</v>
      </c>
      <c r="I82" s="38">
        <v>3.28</v>
      </c>
      <c r="J82" s="86"/>
    </row>
    <row r="83" spans="1:10">
      <c r="A83" s="36"/>
      <c r="B83" s="37">
        <v>0.9</v>
      </c>
      <c r="C83" s="38">
        <v>30.28</v>
      </c>
      <c r="D83" s="39">
        <v>6213</v>
      </c>
      <c r="E83" s="38">
        <v>0.11</v>
      </c>
      <c r="F83" s="38">
        <v>66.57</v>
      </c>
      <c r="G83" s="39">
        <v>8147</v>
      </c>
      <c r="H83" s="38">
        <v>2015.74</v>
      </c>
      <c r="I83" s="38">
        <v>3.08</v>
      </c>
      <c r="J83" s="86"/>
    </row>
    <row r="84" spans="1:10">
      <c r="A84" s="36"/>
      <c r="B84" s="37">
        <v>0.95</v>
      </c>
      <c r="C84" s="38">
        <v>30.18</v>
      </c>
      <c r="D84" s="39">
        <v>6551</v>
      </c>
      <c r="E84" s="38">
        <v>0.15</v>
      </c>
      <c r="F84" s="38">
        <v>74.62</v>
      </c>
      <c r="G84" s="39">
        <v>8338</v>
      </c>
      <c r="H84" s="38">
        <v>2252.03</v>
      </c>
      <c r="I84" s="38">
        <v>2.91</v>
      </c>
      <c r="J84" s="86"/>
    </row>
    <row r="85" spans="1:10">
      <c r="A85" s="42"/>
      <c r="B85" s="37">
        <v>1</v>
      </c>
      <c r="C85" s="38">
        <v>30.13</v>
      </c>
      <c r="D85" s="39">
        <v>6887</v>
      </c>
      <c r="E85" s="38">
        <v>0.17</v>
      </c>
      <c r="F85" s="38">
        <v>80.77</v>
      </c>
      <c r="G85" s="39">
        <v>8478</v>
      </c>
      <c r="H85" s="38">
        <v>2433.6</v>
      </c>
      <c r="I85" s="38">
        <v>2.83</v>
      </c>
      <c r="J85" s="87"/>
    </row>
    <row r="86" spans="1:10">
      <c r="A86" s="13" t="s">
        <v>15</v>
      </c>
      <c r="B86" s="34" t="s">
        <v>50</v>
      </c>
      <c r="C86" s="13" t="s">
        <v>51</v>
      </c>
      <c r="D86" s="13" t="s">
        <v>19</v>
      </c>
      <c r="E86" s="13" t="s">
        <v>52</v>
      </c>
      <c r="F86" s="13" t="s">
        <v>53</v>
      </c>
      <c r="G86" s="13" t="s">
        <v>54</v>
      </c>
      <c r="H86" s="13" t="s">
        <v>55</v>
      </c>
      <c r="I86" s="13" t="s">
        <v>20</v>
      </c>
      <c r="J86" s="34" t="s">
        <v>56</v>
      </c>
    </row>
    <row r="87" ht="19.5" spans="1:10">
      <c r="A87" s="16" t="s">
        <v>57</v>
      </c>
      <c r="B87" s="19" t="s">
        <v>58</v>
      </c>
      <c r="C87" s="16" t="s">
        <v>59</v>
      </c>
      <c r="D87" s="16" t="s">
        <v>60</v>
      </c>
      <c r="E87" s="16" t="s">
        <v>61</v>
      </c>
      <c r="F87" s="16" t="s">
        <v>62</v>
      </c>
      <c r="G87" s="16" t="s">
        <v>63</v>
      </c>
      <c r="H87" s="16" t="s">
        <v>64</v>
      </c>
      <c r="I87" s="16" t="s">
        <v>29</v>
      </c>
      <c r="J87" s="19" t="s">
        <v>65</v>
      </c>
    </row>
    <row r="88" spans="1:10">
      <c r="A88" s="35" t="s">
        <v>239</v>
      </c>
      <c r="B88" s="24" t="s">
        <v>67</v>
      </c>
      <c r="C88" s="21" t="s">
        <v>68</v>
      </c>
      <c r="D88" s="21" t="s">
        <v>37</v>
      </c>
      <c r="E88" s="21" t="s">
        <v>69</v>
      </c>
      <c r="F88" s="21" t="s">
        <v>36</v>
      </c>
      <c r="G88" s="21" t="s">
        <v>70</v>
      </c>
      <c r="H88" s="21" t="s">
        <v>35</v>
      </c>
      <c r="I88" s="21" t="s">
        <v>38</v>
      </c>
      <c r="J88" s="24" t="s">
        <v>71</v>
      </c>
    </row>
    <row r="89" spans="1:10">
      <c r="A89" s="36"/>
      <c r="B89" s="37">
        <v>0.4</v>
      </c>
      <c r="C89" s="38">
        <v>23.1</v>
      </c>
      <c r="D89" s="39">
        <v>1292</v>
      </c>
      <c r="E89" s="38">
        <v>0.3</v>
      </c>
      <c r="F89" s="38">
        <v>8.63</v>
      </c>
      <c r="G89" s="39">
        <v>4423</v>
      </c>
      <c r="H89" s="38">
        <v>199.35</v>
      </c>
      <c r="I89" s="38">
        <v>6.48</v>
      </c>
      <c r="J89" s="85" t="s">
        <v>39</v>
      </c>
    </row>
    <row r="90" spans="1:10">
      <c r="A90" s="36"/>
      <c r="B90" s="37">
        <v>0.45</v>
      </c>
      <c r="C90" s="38">
        <v>23.06</v>
      </c>
      <c r="D90" s="39">
        <v>1607</v>
      </c>
      <c r="E90" s="38">
        <v>0.37</v>
      </c>
      <c r="F90" s="38">
        <v>11.8</v>
      </c>
      <c r="G90" s="39">
        <v>4905</v>
      </c>
      <c r="H90" s="38">
        <v>272.11</v>
      </c>
      <c r="I90" s="38">
        <v>5.91</v>
      </c>
      <c r="J90" s="86"/>
    </row>
    <row r="91" spans="1:10">
      <c r="A91" s="36"/>
      <c r="B91" s="37">
        <v>0.5</v>
      </c>
      <c r="C91" s="38">
        <v>23.02</v>
      </c>
      <c r="D91" s="39">
        <v>1964</v>
      </c>
      <c r="E91" s="38">
        <v>0.47</v>
      </c>
      <c r="F91" s="38">
        <v>16.03</v>
      </c>
      <c r="G91" s="39">
        <v>5363</v>
      </c>
      <c r="H91" s="38">
        <v>369.01</v>
      </c>
      <c r="I91" s="38">
        <v>5.32</v>
      </c>
      <c r="J91" s="86"/>
    </row>
    <row r="92" spans="1:10">
      <c r="A92" s="36"/>
      <c r="B92" s="37">
        <v>0.55</v>
      </c>
      <c r="C92" s="38">
        <v>22.99</v>
      </c>
      <c r="D92" s="39">
        <v>2282</v>
      </c>
      <c r="E92" s="38">
        <v>0.54</v>
      </c>
      <c r="F92" s="38">
        <v>20.41</v>
      </c>
      <c r="G92" s="39">
        <v>5784</v>
      </c>
      <c r="H92" s="38">
        <v>469.23</v>
      </c>
      <c r="I92" s="38">
        <v>4.86</v>
      </c>
      <c r="J92" s="86"/>
    </row>
    <row r="93" spans="1:10">
      <c r="A93" s="36"/>
      <c r="B93" s="37">
        <v>0.6</v>
      </c>
      <c r="C93" s="38">
        <v>22.92</v>
      </c>
      <c r="D93" s="39">
        <v>2530</v>
      </c>
      <c r="E93" s="38">
        <v>0.61</v>
      </c>
      <c r="F93" s="38">
        <v>24.58</v>
      </c>
      <c r="G93" s="39">
        <v>6154</v>
      </c>
      <c r="H93" s="38">
        <v>563.37</v>
      </c>
      <c r="I93" s="38">
        <v>4.49</v>
      </c>
      <c r="J93" s="86"/>
    </row>
    <row r="94" spans="1:10">
      <c r="A94" s="36"/>
      <c r="B94" s="37">
        <v>0.65</v>
      </c>
      <c r="C94" s="38">
        <v>22.83</v>
      </c>
      <c r="D94" s="39">
        <v>2826</v>
      </c>
      <c r="E94" s="38">
        <v>0.7</v>
      </c>
      <c r="F94" s="38">
        <v>29.87</v>
      </c>
      <c r="G94" s="39">
        <v>6466</v>
      </c>
      <c r="H94" s="38">
        <v>681.93</v>
      </c>
      <c r="I94" s="38">
        <v>4.14</v>
      </c>
      <c r="J94" s="86"/>
    </row>
    <row r="95" spans="1:10">
      <c r="A95" s="36"/>
      <c r="B95" s="37">
        <v>0.7</v>
      </c>
      <c r="C95" s="38">
        <v>22.79</v>
      </c>
      <c r="D95" s="39">
        <v>3109</v>
      </c>
      <c r="E95" s="38">
        <v>0.78</v>
      </c>
      <c r="F95" s="38">
        <v>35.82</v>
      </c>
      <c r="G95" s="39">
        <v>6768</v>
      </c>
      <c r="H95" s="38">
        <v>816.34</v>
      </c>
      <c r="I95" s="38">
        <v>3.81</v>
      </c>
      <c r="J95" s="86"/>
    </row>
    <row r="96" spans="1:10">
      <c r="A96" s="36"/>
      <c r="B96" s="37">
        <v>0.75</v>
      </c>
      <c r="C96" s="38">
        <v>22.67</v>
      </c>
      <c r="D96" s="39">
        <v>3443</v>
      </c>
      <c r="E96" s="38">
        <v>0.9</v>
      </c>
      <c r="F96" s="38">
        <v>42.75</v>
      </c>
      <c r="G96" s="39">
        <v>7006</v>
      </c>
      <c r="H96" s="38">
        <v>969.14</v>
      </c>
      <c r="I96" s="38">
        <v>3.55</v>
      </c>
      <c r="J96" s="86"/>
    </row>
    <row r="97" spans="1:10">
      <c r="A97" s="36"/>
      <c r="B97" s="37">
        <v>0.8</v>
      </c>
      <c r="C97" s="38">
        <v>22.58</v>
      </c>
      <c r="D97" s="39">
        <v>3694</v>
      </c>
      <c r="E97" s="38">
        <v>0.99</v>
      </c>
      <c r="F97" s="38">
        <v>50.28</v>
      </c>
      <c r="G97" s="39">
        <v>7256</v>
      </c>
      <c r="H97" s="38">
        <v>1135.32</v>
      </c>
      <c r="I97" s="38">
        <v>3.25</v>
      </c>
      <c r="J97" s="86"/>
    </row>
    <row r="98" spans="1:10">
      <c r="A98" s="36"/>
      <c r="B98" s="37">
        <v>0.85</v>
      </c>
      <c r="C98" s="38">
        <v>22.51</v>
      </c>
      <c r="D98" s="39">
        <v>3939</v>
      </c>
      <c r="E98" s="38">
        <v>1.07</v>
      </c>
      <c r="F98" s="38">
        <v>57.79</v>
      </c>
      <c r="G98" s="39">
        <v>7517</v>
      </c>
      <c r="H98" s="38">
        <v>1300.85</v>
      </c>
      <c r="I98" s="38">
        <v>3.03</v>
      </c>
      <c r="J98" s="86"/>
    </row>
    <row r="99" spans="1:10">
      <c r="A99" s="36"/>
      <c r="B99" s="37">
        <v>0.9</v>
      </c>
      <c r="C99" s="38">
        <v>22.42</v>
      </c>
      <c r="D99" s="39">
        <v>4195</v>
      </c>
      <c r="E99" s="38">
        <v>1.16</v>
      </c>
      <c r="F99" s="38">
        <v>66.29</v>
      </c>
      <c r="G99" s="39">
        <v>7721</v>
      </c>
      <c r="H99" s="38">
        <v>1486.22</v>
      </c>
      <c r="I99" s="38">
        <v>2.82</v>
      </c>
      <c r="J99" s="86"/>
    </row>
    <row r="100" spans="1:10">
      <c r="A100" s="36"/>
      <c r="B100" s="37">
        <v>0.95</v>
      </c>
      <c r="C100" s="38">
        <v>22.28</v>
      </c>
      <c r="D100" s="39">
        <v>4509</v>
      </c>
      <c r="E100" s="38">
        <v>1.24</v>
      </c>
      <c r="F100" s="38">
        <v>74.65</v>
      </c>
      <c r="G100" s="39">
        <v>7913</v>
      </c>
      <c r="H100" s="38">
        <v>1663.2</v>
      </c>
      <c r="I100" s="38">
        <v>2.71</v>
      </c>
      <c r="J100" s="86"/>
    </row>
    <row r="101" spans="1:10">
      <c r="A101" s="42"/>
      <c r="B101" s="37">
        <v>1</v>
      </c>
      <c r="C101" s="38">
        <v>22.17</v>
      </c>
      <c r="D101" s="39">
        <v>4801</v>
      </c>
      <c r="E101" s="38">
        <v>1.32</v>
      </c>
      <c r="F101" s="38">
        <v>83.77</v>
      </c>
      <c r="G101" s="39">
        <v>8093</v>
      </c>
      <c r="H101" s="38">
        <v>1857.18</v>
      </c>
      <c r="I101" s="38">
        <v>2.59</v>
      </c>
      <c r="J101" s="87"/>
    </row>
    <row r="102" spans="1:10">
      <c r="A102" s="13" t="s">
        <v>15</v>
      </c>
      <c r="B102" s="34" t="s">
        <v>50</v>
      </c>
      <c r="C102" s="13" t="s">
        <v>51</v>
      </c>
      <c r="D102" s="13" t="s">
        <v>19</v>
      </c>
      <c r="E102" s="13" t="s">
        <v>52</v>
      </c>
      <c r="F102" s="13" t="s">
        <v>53</v>
      </c>
      <c r="G102" s="13" t="s">
        <v>54</v>
      </c>
      <c r="H102" s="13" t="s">
        <v>55</v>
      </c>
      <c r="I102" s="13" t="s">
        <v>20</v>
      </c>
      <c r="J102" s="34" t="s">
        <v>56</v>
      </c>
    </row>
    <row r="103" ht="19.5" spans="1:10">
      <c r="A103" s="16" t="s">
        <v>57</v>
      </c>
      <c r="B103" s="19" t="s">
        <v>58</v>
      </c>
      <c r="C103" s="16" t="s">
        <v>59</v>
      </c>
      <c r="D103" s="16" t="s">
        <v>60</v>
      </c>
      <c r="E103" s="16" t="s">
        <v>61</v>
      </c>
      <c r="F103" s="16" t="s">
        <v>62</v>
      </c>
      <c r="G103" s="16" t="s">
        <v>63</v>
      </c>
      <c r="H103" s="16" t="s">
        <v>64</v>
      </c>
      <c r="I103" s="16" t="s">
        <v>29</v>
      </c>
      <c r="J103" s="19" t="s">
        <v>65</v>
      </c>
    </row>
    <row r="104" spans="1:10">
      <c r="A104" s="35" t="s">
        <v>240</v>
      </c>
      <c r="B104" s="24" t="s">
        <v>67</v>
      </c>
      <c r="C104" s="21" t="s">
        <v>68</v>
      </c>
      <c r="D104" s="21" t="s">
        <v>37</v>
      </c>
      <c r="E104" s="21" t="s">
        <v>69</v>
      </c>
      <c r="F104" s="21" t="s">
        <v>36</v>
      </c>
      <c r="G104" s="21" t="s">
        <v>70</v>
      </c>
      <c r="H104" s="21" t="s">
        <v>35</v>
      </c>
      <c r="I104" s="21" t="s">
        <v>38</v>
      </c>
      <c r="J104" s="24" t="s">
        <v>71</v>
      </c>
    </row>
    <row r="105" spans="1:10">
      <c r="A105" s="36"/>
      <c r="B105" s="37">
        <v>0.4</v>
      </c>
      <c r="C105" s="38">
        <v>23.11</v>
      </c>
      <c r="D105" s="39">
        <v>1470</v>
      </c>
      <c r="E105" s="38">
        <v>0.29</v>
      </c>
      <c r="F105" s="38">
        <v>8.46</v>
      </c>
      <c r="G105" s="39">
        <v>4441</v>
      </c>
      <c r="H105" s="38">
        <v>195.51</v>
      </c>
      <c r="I105" s="38">
        <v>7.52</v>
      </c>
      <c r="J105" s="85" t="s">
        <v>39</v>
      </c>
    </row>
    <row r="106" spans="1:10">
      <c r="A106" s="36"/>
      <c r="B106" s="37">
        <v>0.45</v>
      </c>
      <c r="C106" s="38">
        <v>23.09</v>
      </c>
      <c r="D106" s="39">
        <v>1786</v>
      </c>
      <c r="E106" s="38">
        <v>0.36</v>
      </c>
      <c r="F106" s="38">
        <v>11.7</v>
      </c>
      <c r="G106" s="39">
        <v>4939</v>
      </c>
      <c r="H106" s="38">
        <v>270.15</v>
      </c>
      <c r="I106" s="38">
        <v>6.61</v>
      </c>
      <c r="J106" s="86"/>
    </row>
    <row r="107" spans="1:10">
      <c r="A107" s="36"/>
      <c r="B107" s="37">
        <v>0.5</v>
      </c>
      <c r="C107" s="38">
        <v>23.02</v>
      </c>
      <c r="D107" s="39">
        <v>2189</v>
      </c>
      <c r="E107" s="38">
        <v>0.45</v>
      </c>
      <c r="F107" s="38">
        <v>15.66</v>
      </c>
      <c r="G107" s="39">
        <v>5400</v>
      </c>
      <c r="H107" s="38">
        <v>360.49</v>
      </c>
      <c r="I107" s="38">
        <v>6.07</v>
      </c>
      <c r="J107" s="86"/>
    </row>
    <row r="108" spans="1:10">
      <c r="A108" s="36"/>
      <c r="B108" s="37">
        <v>0.55</v>
      </c>
      <c r="C108" s="38">
        <v>22.95</v>
      </c>
      <c r="D108" s="39">
        <v>2621</v>
      </c>
      <c r="E108" s="38">
        <v>0.54</v>
      </c>
      <c r="F108" s="38">
        <v>20.23</v>
      </c>
      <c r="G108" s="39">
        <v>5796</v>
      </c>
      <c r="H108" s="38">
        <v>464.28</v>
      </c>
      <c r="I108" s="38">
        <v>5.65</v>
      </c>
      <c r="J108" s="86"/>
    </row>
    <row r="109" spans="1:10">
      <c r="A109" s="36"/>
      <c r="B109" s="37">
        <v>0.6</v>
      </c>
      <c r="C109" s="38">
        <v>22.91</v>
      </c>
      <c r="D109" s="39">
        <v>3041</v>
      </c>
      <c r="E109" s="38">
        <v>0.64</v>
      </c>
      <c r="F109" s="38">
        <v>25.29</v>
      </c>
      <c r="G109" s="39">
        <v>6119</v>
      </c>
      <c r="H109" s="38">
        <v>579.39</v>
      </c>
      <c r="I109" s="38">
        <v>5.25</v>
      </c>
      <c r="J109" s="86"/>
    </row>
    <row r="110" spans="1:10">
      <c r="A110" s="36"/>
      <c r="B110" s="37">
        <v>0.65</v>
      </c>
      <c r="C110" s="38">
        <v>22.86</v>
      </c>
      <c r="D110" s="39">
        <v>3348</v>
      </c>
      <c r="E110" s="38">
        <v>0.7</v>
      </c>
      <c r="F110" s="38">
        <v>30.03</v>
      </c>
      <c r="G110" s="39">
        <v>6476</v>
      </c>
      <c r="H110" s="38">
        <v>686.49</v>
      </c>
      <c r="I110" s="38">
        <v>4.88</v>
      </c>
      <c r="J110" s="86"/>
    </row>
    <row r="111" spans="1:10">
      <c r="A111" s="36"/>
      <c r="B111" s="37">
        <v>0.7</v>
      </c>
      <c r="C111" s="38">
        <v>22.84</v>
      </c>
      <c r="D111" s="39">
        <v>3710</v>
      </c>
      <c r="E111" s="38">
        <v>0.77</v>
      </c>
      <c r="F111" s="38">
        <v>35.56</v>
      </c>
      <c r="G111" s="39">
        <v>6805</v>
      </c>
      <c r="H111" s="38">
        <v>812.19</v>
      </c>
      <c r="I111" s="38">
        <v>4.57</v>
      </c>
      <c r="J111" s="86"/>
    </row>
    <row r="112" spans="1:10">
      <c r="A112" s="36"/>
      <c r="B112" s="37">
        <v>0.75</v>
      </c>
      <c r="C112" s="38">
        <v>22.73</v>
      </c>
      <c r="D112" s="39">
        <v>4075</v>
      </c>
      <c r="E112" s="38">
        <v>0.85</v>
      </c>
      <c r="F112" s="38">
        <v>41.67</v>
      </c>
      <c r="G112" s="39">
        <v>7123</v>
      </c>
      <c r="H112" s="38">
        <v>947.16</v>
      </c>
      <c r="I112" s="38">
        <v>4.3</v>
      </c>
      <c r="J112" s="86"/>
    </row>
    <row r="113" spans="1:10">
      <c r="A113" s="36"/>
      <c r="B113" s="37">
        <v>0.8</v>
      </c>
      <c r="C113" s="38">
        <v>22.58</v>
      </c>
      <c r="D113" s="39">
        <v>4421</v>
      </c>
      <c r="E113" s="38">
        <v>0.93</v>
      </c>
      <c r="F113" s="38">
        <v>49.37</v>
      </c>
      <c r="G113" s="39">
        <v>7426</v>
      </c>
      <c r="H113" s="38">
        <v>1114.77</v>
      </c>
      <c r="I113" s="38">
        <v>3.97</v>
      </c>
      <c r="J113" s="86"/>
    </row>
    <row r="114" spans="1:10">
      <c r="A114" s="36"/>
      <c r="B114" s="37">
        <v>0.85</v>
      </c>
      <c r="C114" s="38">
        <v>22.53</v>
      </c>
      <c r="D114" s="39">
        <v>4839</v>
      </c>
      <c r="E114" s="38">
        <v>1.05</v>
      </c>
      <c r="F114" s="38">
        <v>56.84</v>
      </c>
      <c r="G114" s="39">
        <v>7597</v>
      </c>
      <c r="H114" s="38">
        <v>1280.61</v>
      </c>
      <c r="I114" s="38">
        <v>3.78</v>
      </c>
      <c r="J114" s="86"/>
    </row>
    <row r="115" spans="1:10">
      <c r="A115" s="36"/>
      <c r="B115" s="37">
        <v>0.9</v>
      </c>
      <c r="C115" s="38">
        <v>22.43</v>
      </c>
      <c r="D115" s="39">
        <v>4947</v>
      </c>
      <c r="E115" s="38">
        <v>1.12</v>
      </c>
      <c r="F115" s="38">
        <v>64.59</v>
      </c>
      <c r="G115" s="39">
        <v>7877</v>
      </c>
      <c r="H115" s="38">
        <v>1448.75</v>
      </c>
      <c r="I115" s="38">
        <v>3.41</v>
      </c>
      <c r="J115" s="86"/>
    </row>
    <row r="116" spans="1:10">
      <c r="A116" s="36"/>
      <c r="B116" s="37">
        <v>0.95</v>
      </c>
      <c r="C116" s="38">
        <v>22.35</v>
      </c>
      <c r="D116" s="39">
        <v>5280</v>
      </c>
      <c r="E116" s="38">
        <v>1.22</v>
      </c>
      <c r="F116" s="38">
        <v>72.99</v>
      </c>
      <c r="G116" s="39">
        <v>8063</v>
      </c>
      <c r="H116" s="38">
        <v>1631.33</v>
      </c>
      <c r="I116" s="38">
        <v>3.24</v>
      </c>
      <c r="J116" s="86"/>
    </row>
    <row r="117" spans="1:10">
      <c r="A117" s="42"/>
      <c r="B117" s="37">
        <v>1</v>
      </c>
      <c r="C117" s="38">
        <v>22.19</v>
      </c>
      <c r="D117" s="39">
        <v>5403</v>
      </c>
      <c r="E117" s="38">
        <v>1.32</v>
      </c>
      <c r="F117" s="38">
        <v>83.84</v>
      </c>
      <c r="G117" s="39">
        <v>8163</v>
      </c>
      <c r="H117" s="38">
        <v>1860.41</v>
      </c>
      <c r="I117" s="38">
        <v>2.9</v>
      </c>
      <c r="J117" s="87"/>
    </row>
    <row r="118" spans="1:10">
      <c r="A118" s="13" t="s">
        <v>15</v>
      </c>
      <c r="B118" s="34" t="s">
        <v>50</v>
      </c>
      <c r="C118" s="13" t="s">
        <v>51</v>
      </c>
      <c r="D118" s="13" t="s">
        <v>19</v>
      </c>
      <c r="E118" s="13" t="s">
        <v>52</v>
      </c>
      <c r="F118" s="13" t="s">
        <v>53</v>
      </c>
      <c r="G118" s="13" t="s">
        <v>54</v>
      </c>
      <c r="H118" s="13" t="s">
        <v>55</v>
      </c>
      <c r="I118" s="13" t="s">
        <v>20</v>
      </c>
      <c r="J118" s="34" t="s">
        <v>56</v>
      </c>
    </row>
    <row r="119" ht="19.5" spans="1:10">
      <c r="A119" s="16" t="s">
        <v>57</v>
      </c>
      <c r="B119" s="19" t="s">
        <v>58</v>
      </c>
      <c r="C119" s="16" t="s">
        <v>59</v>
      </c>
      <c r="D119" s="16" t="s">
        <v>60</v>
      </c>
      <c r="E119" s="16" t="s">
        <v>61</v>
      </c>
      <c r="F119" s="16" t="s">
        <v>62</v>
      </c>
      <c r="G119" s="16" t="s">
        <v>63</v>
      </c>
      <c r="H119" s="16" t="s">
        <v>64</v>
      </c>
      <c r="I119" s="16" t="s">
        <v>29</v>
      </c>
      <c r="J119" s="19" t="s">
        <v>65</v>
      </c>
    </row>
    <row r="120" spans="1:10">
      <c r="A120" s="35" t="s">
        <v>241</v>
      </c>
      <c r="B120" s="24" t="s">
        <v>67</v>
      </c>
      <c r="C120" s="21" t="s">
        <v>68</v>
      </c>
      <c r="D120" s="21" t="s">
        <v>37</v>
      </c>
      <c r="E120" s="21" t="s">
        <v>69</v>
      </c>
      <c r="F120" s="21" t="s">
        <v>36</v>
      </c>
      <c r="G120" s="21" t="s">
        <v>70</v>
      </c>
      <c r="H120" s="21" t="s">
        <v>35</v>
      </c>
      <c r="I120" s="21" t="s">
        <v>38</v>
      </c>
      <c r="J120" s="24" t="s">
        <v>71</v>
      </c>
    </row>
    <row r="121" spans="1:10">
      <c r="A121" s="36"/>
      <c r="B121" s="37">
        <v>0.4</v>
      </c>
      <c r="C121" s="38">
        <v>22.91</v>
      </c>
      <c r="D121" s="39">
        <v>1291</v>
      </c>
      <c r="E121" s="38">
        <v>0.27</v>
      </c>
      <c r="F121" s="38">
        <v>9.22</v>
      </c>
      <c r="G121" s="39">
        <v>5131</v>
      </c>
      <c r="H121" s="38">
        <v>211.23</v>
      </c>
      <c r="I121" s="38">
        <v>6.11</v>
      </c>
      <c r="J121" s="85" t="s">
        <v>39</v>
      </c>
    </row>
    <row r="122" spans="1:10">
      <c r="A122" s="36"/>
      <c r="B122" s="37">
        <v>0.45</v>
      </c>
      <c r="C122" s="38">
        <v>22.87</v>
      </c>
      <c r="D122" s="39">
        <v>1595</v>
      </c>
      <c r="E122" s="38">
        <v>0.33</v>
      </c>
      <c r="F122" s="38">
        <v>12.29</v>
      </c>
      <c r="G122" s="39">
        <v>5741</v>
      </c>
      <c r="H122" s="38">
        <v>281.07</v>
      </c>
      <c r="I122" s="38">
        <v>5.67</v>
      </c>
      <c r="J122" s="86"/>
    </row>
    <row r="123" spans="1:10">
      <c r="A123" s="36"/>
      <c r="B123" s="37">
        <v>0.5</v>
      </c>
      <c r="C123" s="38">
        <v>22.81</v>
      </c>
      <c r="D123" s="39">
        <v>1968</v>
      </c>
      <c r="E123" s="38">
        <v>0.41</v>
      </c>
      <c r="F123" s="38">
        <v>16.17</v>
      </c>
      <c r="G123" s="39">
        <v>6244</v>
      </c>
      <c r="H123" s="38">
        <v>368.84</v>
      </c>
      <c r="I123" s="38">
        <v>5.34</v>
      </c>
      <c r="J123" s="86"/>
    </row>
    <row r="124" spans="1:10">
      <c r="A124" s="36"/>
      <c r="B124" s="37">
        <v>0.55</v>
      </c>
      <c r="C124" s="38">
        <v>22.75</v>
      </c>
      <c r="D124" s="39">
        <v>2257</v>
      </c>
      <c r="E124" s="38">
        <v>0.47</v>
      </c>
      <c r="F124" s="38">
        <v>19.81</v>
      </c>
      <c r="G124" s="39">
        <v>6784</v>
      </c>
      <c r="H124" s="38">
        <v>450.68</v>
      </c>
      <c r="I124" s="38">
        <v>5.01</v>
      </c>
      <c r="J124" s="86"/>
    </row>
    <row r="125" spans="1:10">
      <c r="A125" s="36"/>
      <c r="B125" s="37">
        <v>0.6</v>
      </c>
      <c r="C125" s="38">
        <v>22.71</v>
      </c>
      <c r="D125" s="39">
        <v>2646</v>
      </c>
      <c r="E125" s="38">
        <v>0.56</v>
      </c>
      <c r="F125" s="38">
        <v>24.93</v>
      </c>
      <c r="G125" s="39">
        <v>7219</v>
      </c>
      <c r="H125" s="38">
        <v>566.16</v>
      </c>
      <c r="I125" s="38">
        <v>4.67</v>
      </c>
      <c r="J125" s="86"/>
    </row>
    <row r="126" spans="1:10">
      <c r="A126" s="36"/>
      <c r="B126" s="37">
        <v>0.65</v>
      </c>
      <c r="C126" s="38">
        <v>22.65</v>
      </c>
      <c r="D126" s="39">
        <v>2862</v>
      </c>
      <c r="E126" s="38">
        <v>0.59</v>
      </c>
      <c r="F126" s="38">
        <v>28.74</v>
      </c>
      <c r="G126" s="39">
        <v>7693</v>
      </c>
      <c r="H126" s="38">
        <v>650.96</v>
      </c>
      <c r="I126" s="38">
        <v>4.4</v>
      </c>
      <c r="J126" s="86"/>
    </row>
    <row r="127" spans="1:10">
      <c r="A127" s="36"/>
      <c r="B127" s="37">
        <v>0.7</v>
      </c>
      <c r="C127" s="38">
        <v>22.56</v>
      </c>
      <c r="D127" s="39">
        <v>3317</v>
      </c>
      <c r="E127" s="38">
        <v>0.7</v>
      </c>
      <c r="F127" s="38">
        <v>35.25</v>
      </c>
      <c r="G127" s="39">
        <v>8101</v>
      </c>
      <c r="H127" s="38">
        <v>795.24</v>
      </c>
      <c r="I127" s="38">
        <v>4.17</v>
      </c>
      <c r="J127" s="86"/>
    </row>
    <row r="128" spans="1:10">
      <c r="A128" s="36"/>
      <c r="B128" s="37">
        <v>0.75</v>
      </c>
      <c r="C128" s="38">
        <v>22.53</v>
      </c>
      <c r="D128" s="39">
        <v>3628</v>
      </c>
      <c r="E128" s="38">
        <v>0.75</v>
      </c>
      <c r="F128" s="38">
        <v>41.45</v>
      </c>
      <c r="G128" s="39">
        <v>8546</v>
      </c>
      <c r="H128" s="38">
        <v>933.87</v>
      </c>
      <c r="I128" s="38">
        <v>3.88</v>
      </c>
      <c r="J128" s="86"/>
    </row>
    <row r="129" spans="1:10">
      <c r="A129" s="36"/>
      <c r="B129" s="37">
        <v>0.8</v>
      </c>
      <c r="C129" s="38">
        <v>22.44</v>
      </c>
      <c r="D129" s="39">
        <v>3995</v>
      </c>
      <c r="E129" s="38">
        <v>0.84</v>
      </c>
      <c r="F129" s="38">
        <v>48.85</v>
      </c>
      <c r="G129" s="39">
        <v>8929</v>
      </c>
      <c r="H129" s="38">
        <v>1096.19</v>
      </c>
      <c r="I129" s="38">
        <v>3.64</v>
      </c>
      <c r="J129" s="86"/>
    </row>
    <row r="130" spans="1:10">
      <c r="A130" s="36"/>
      <c r="B130" s="37">
        <v>0.85</v>
      </c>
      <c r="C130" s="38">
        <v>22.28</v>
      </c>
      <c r="D130" s="39">
        <v>4335</v>
      </c>
      <c r="E130" s="38">
        <v>0.91</v>
      </c>
      <c r="F130" s="38">
        <v>55.91</v>
      </c>
      <c r="G130" s="39">
        <v>9329</v>
      </c>
      <c r="H130" s="38">
        <v>1245.67</v>
      </c>
      <c r="I130" s="38">
        <v>3.48</v>
      </c>
      <c r="J130" s="86"/>
    </row>
    <row r="131" spans="1:10">
      <c r="A131" s="36"/>
      <c r="B131" s="37">
        <v>0.9</v>
      </c>
      <c r="C131" s="38">
        <v>22.21</v>
      </c>
      <c r="D131" s="39">
        <v>4722</v>
      </c>
      <c r="E131" s="38">
        <v>1</v>
      </c>
      <c r="F131" s="38">
        <v>65.19</v>
      </c>
      <c r="G131" s="39">
        <v>9623</v>
      </c>
      <c r="H131" s="38">
        <v>1447.87</v>
      </c>
      <c r="I131" s="38">
        <v>3.26</v>
      </c>
      <c r="J131" s="86"/>
    </row>
    <row r="132" spans="1:10">
      <c r="A132" s="36"/>
      <c r="B132" s="37">
        <v>0.95</v>
      </c>
      <c r="C132" s="38">
        <v>22.11</v>
      </c>
      <c r="D132" s="39">
        <v>5006</v>
      </c>
      <c r="E132" s="38">
        <v>1.06</v>
      </c>
      <c r="F132" s="38">
        <v>73.07</v>
      </c>
      <c r="G132" s="39">
        <v>9936</v>
      </c>
      <c r="H132" s="38">
        <v>1615.58</v>
      </c>
      <c r="I132" s="38">
        <v>3.1</v>
      </c>
      <c r="J132" s="86"/>
    </row>
    <row r="133" spans="1:10">
      <c r="A133" s="42"/>
      <c r="B133" s="37">
        <v>1</v>
      </c>
      <c r="C133" s="38">
        <v>21.97</v>
      </c>
      <c r="D133" s="39">
        <v>5393</v>
      </c>
      <c r="E133" s="38">
        <v>1.18</v>
      </c>
      <c r="F133" s="38">
        <v>83.52</v>
      </c>
      <c r="G133" s="39">
        <v>10184</v>
      </c>
      <c r="H133" s="38">
        <v>1834.93</v>
      </c>
      <c r="I133" s="38">
        <v>2.94</v>
      </c>
      <c r="J133" s="87"/>
    </row>
    <row r="134" spans="1:10">
      <c r="A134" s="13" t="s">
        <v>15</v>
      </c>
      <c r="B134" s="34" t="s">
        <v>50</v>
      </c>
      <c r="C134" s="13" t="s">
        <v>51</v>
      </c>
      <c r="D134" s="13" t="s">
        <v>19</v>
      </c>
      <c r="E134" s="13" t="s">
        <v>52</v>
      </c>
      <c r="F134" s="13" t="s">
        <v>53</v>
      </c>
      <c r="G134" s="13" t="s">
        <v>54</v>
      </c>
      <c r="H134" s="13" t="s">
        <v>55</v>
      </c>
      <c r="I134" s="13" t="s">
        <v>20</v>
      </c>
      <c r="J134" s="34" t="s">
        <v>56</v>
      </c>
    </row>
    <row r="135" ht="19.5" spans="1:10">
      <c r="A135" s="16" t="s">
        <v>57</v>
      </c>
      <c r="B135" s="19" t="s">
        <v>58</v>
      </c>
      <c r="C135" s="16" t="s">
        <v>59</v>
      </c>
      <c r="D135" s="16" t="s">
        <v>60</v>
      </c>
      <c r="E135" s="16" t="s">
        <v>61</v>
      </c>
      <c r="F135" s="16" t="s">
        <v>62</v>
      </c>
      <c r="G135" s="16" t="s">
        <v>63</v>
      </c>
      <c r="H135" s="16" t="s">
        <v>64</v>
      </c>
      <c r="I135" s="16" t="s">
        <v>29</v>
      </c>
      <c r="J135" s="19" t="s">
        <v>65</v>
      </c>
    </row>
    <row r="136" spans="1:10">
      <c r="A136" s="35" t="s">
        <v>242</v>
      </c>
      <c r="B136" s="24" t="s">
        <v>67</v>
      </c>
      <c r="C136" s="21" t="s">
        <v>68</v>
      </c>
      <c r="D136" s="21" t="s">
        <v>37</v>
      </c>
      <c r="E136" s="21" t="s">
        <v>69</v>
      </c>
      <c r="F136" s="21" t="s">
        <v>36</v>
      </c>
      <c r="G136" s="21" t="s">
        <v>70</v>
      </c>
      <c r="H136" s="21" t="s">
        <v>35</v>
      </c>
      <c r="I136" s="21" t="s">
        <v>38</v>
      </c>
      <c r="J136" s="24" t="s">
        <v>71</v>
      </c>
    </row>
    <row r="137" spans="1:10">
      <c r="A137" s="36"/>
      <c r="B137" s="37">
        <v>0.4</v>
      </c>
      <c r="C137" s="38">
        <v>22.84</v>
      </c>
      <c r="D137" s="39">
        <v>1955</v>
      </c>
      <c r="E137" s="38">
        <v>0.45</v>
      </c>
      <c r="F137" s="38">
        <v>13.32</v>
      </c>
      <c r="G137" s="39">
        <v>4621</v>
      </c>
      <c r="H137" s="38">
        <v>304.23</v>
      </c>
      <c r="I137" s="38">
        <v>6.43</v>
      </c>
      <c r="J137" s="85" t="s">
        <v>39</v>
      </c>
    </row>
    <row r="138" spans="1:10">
      <c r="A138" s="36"/>
      <c r="B138" s="37">
        <v>0.45</v>
      </c>
      <c r="C138" s="38">
        <v>22.78</v>
      </c>
      <c r="D138" s="39">
        <v>2470</v>
      </c>
      <c r="E138" s="38">
        <v>0.57</v>
      </c>
      <c r="F138" s="38">
        <v>18.57</v>
      </c>
      <c r="G138" s="39">
        <v>5125</v>
      </c>
      <c r="H138" s="38">
        <v>423.02</v>
      </c>
      <c r="I138" s="38">
        <v>5.84</v>
      </c>
      <c r="J138" s="86"/>
    </row>
    <row r="139" spans="1:10">
      <c r="A139" s="36"/>
      <c r="B139" s="37">
        <v>0.5</v>
      </c>
      <c r="C139" s="38">
        <v>22.72</v>
      </c>
      <c r="D139" s="39">
        <v>2793</v>
      </c>
      <c r="E139" s="38">
        <v>0.65</v>
      </c>
      <c r="F139" s="38">
        <v>23.13</v>
      </c>
      <c r="G139" s="39">
        <v>5573</v>
      </c>
      <c r="H139" s="38">
        <v>525.51</v>
      </c>
      <c r="I139" s="38">
        <v>5.31</v>
      </c>
      <c r="J139" s="86"/>
    </row>
    <row r="140" spans="1:10">
      <c r="A140" s="36"/>
      <c r="B140" s="37">
        <v>0.55</v>
      </c>
      <c r="C140" s="38">
        <v>22.64</v>
      </c>
      <c r="D140" s="39">
        <v>3305</v>
      </c>
      <c r="E140" s="38">
        <v>0.77</v>
      </c>
      <c r="F140" s="38">
        <v>30.32</v>
      </c>
      <c r="G140" s="39">
        <v>6033</v>
      </c>
      <c r="H140" s="38">
        <v>686.44</v>
      </c>
      <c r="I140" s="38">
        <v>4.81</v>
      </c>
      <c r="J140" s="86"/>
    </row>
    <row r="141" spans="1:10">
      <c r="A141" s="36"/>
      <c r="B141" s="37">
        <v>0.6</v>
      </c>
      <c r="C141" s="38">
        <v>22.56</v>
      </c>
      <c r="D141" s="39">
        <v>3680</v>
      </c>
      <c r="E141" s="38">
        <v>0.86</v>
      </c>
      <c r="F141" s="38">
        <v>36.38</v>
      </c>
      <c r="G141" s="39">
        <v>6389</v>
      </c>
      <c r="H141" s="38">
        <v>820.73</v>
      </c>
      <c r="I141" s="38">
        <v>4.48</v>
      </c>
      <c r="J141" s="86"/>
    </row>
    <row r="142" spans="1:10">
      <c r="A142" s="36"/>
      <c r="B142" s="37">
        <v>0.65</v>
      </c>
      <c r="C142" s="38">
        <v>22.48</v>
      </c>
      <c r="D142" s="39">
        <v>3992</v>
      </c>
      <c r="E142" s="38">
        <v>0.94</v>
      </c>
      <c r="F142" s="38">
        <v>43.36</v>
      </c>
      <c r="G142" s="39">
        <v>6720</v>
      </c>
      <c r="H142" s="38">
        <v>974.73</v>
      </c>
      <c r="I142" s="38">
        <v>4.1</v>
      </c>
      <c r="J142" s="86"/>
    </row>
    <row r="143" spans="1:10">
      <c r="A143" s="36"/>
      <c r="B143" s="37">
        <v>0.7</v>
      </c>
      <c r="C143" s="38">
        <v>22.34</v>
      </c>
      <c r="D143" s="39">
        <v>4373</v>
      </c>
      <c r="E143" s="38">
        <v>1.04</v>
      </c>
      <c r="F143" s="38">
        <v>50.91</v>
      </c>
      <c r="G143" s="39">
        <v>7006</v>
      </c>
      <c r="H143" s="38">
        <v>1137.33</v>
      </c>
      <c r="I143" s="38">
        <v>3.84</v>
      </c>
      <c r="J143" s="86"/>
    </row>
    <row r="144" spans="1:10">
      <c r="A144" s="36"/>
      <c r="B144" s="37">
        <v>0.75</v>
      </c>
      <c r="C144" s="38">
        <v>22.26</v>
      </c>
      <c r="D144" s="39">
        <v>4776</v>
      </c>
      <c r="E144" s="38">
        <v>1.13</v>
      </c>
      <c r="F144" s="38">
        <v>59.76</v>
      </c>
      <c r="G144" s="39">
        <v>7286</v>
      </c>
      <c r="H144" s="38">
        <v>1330.26</v>
      </c>
      <c r="I144" s="38">
        <v>3.59</v>
      </c>
      <c r="J144" s="86"/>
    </row>
    <row r="145" spans="1:10">
      <c r="A145" s="36"/>
      <c r="B145" s="37">
        <v>0.8</v>
      </c>
      <c r="C145" s="38">
        <v>22.16</v>
      </c>
      <c r="D145" s="39">
        <v>5136</v>
      </c>
      <c r="E145" s="38">
        <v>1.24</v>
      </c>
      <c r="F145" s="38">
        <v>68.74</v>
      </c>
      <c r="G145" s="39">
        <v>7504</v>
      </c>
      <c r="H145" s="38">
        <v>1523.28</v>
      </c>
      <c r="I145" s="38">
        <v>3.37</v>
      </c>
      <c r="J145" s="86"/>
    </row>
    <row r="146" spans="1:10">
      <c r="A146" s="36"/>
      <c r="B146" s="37">
        <v>0.85</v>
      </c>
      <c r="C146" s="38">
        <v>22.04</v>
      </c>
      <c r="D146" s="39">
        <v>5490</v>
      </c>
      <c r="E146" s="38">
        <v>1.31</v>
      </c>
      <c r="F146" s="38">
        <v>78.65</v>
      </c>
      <c r="G146" s="39">
        <v>7707</v>
      </c>
      <c r="H146" s="38">
        <v>1733.45</v>
      </c>
      <c r="I146" s="38">
        <v>3.17</v>
      </c>
      <c r="J146" s="86"/>
    </row>
    <row r="147" spans="1:10">
      <c r="A147" s="36"/>
      <c r="B147" s="37">
        <v>0.9</v>
      </c>
      <c r="C147" s="38">
        <v>21.92</v>
      </c>
      <c r="D147" s="39">
        <v>5865</v>
      </c>
      <c r="E147" s="38">
        <v>1.41</v>
      </c>
      <c r="F147" s="38">
        <v>88.26</v>
      </c>
      <c r="G147" s="39">
        <v>7884</v>
      </c>
      <c r="H147" s="38">
        <v>1934.66</v>
      </c>
      <c r="I147" s="38">
        <v>3.03</v>
      </c>
      <c r="J147" s="86"/>
    </row>
    <row r="148" spans="1:10">
      <c r="A148" s="36"/>
      <c r="B148" s="37">
        <v>0.95</v>
      </c>
      <c r="C148" s="38">
        <v>21.83</v>
      </c>
      <c r="D148" s="39">
        <v>5935</v>
      </c>
      <c r="E148" s="38">
        <v>1.42</v>
      </c>
      <c r="F148" s="38">
        <v>96.88</v>
      </c>
      <c r="G148" s="39">
        <v>8108</v>
      </c>
      <c r="H148" s="38">
        <v>2114.89</v>
      </c>
      <c r="I148" s="38">
        <v>2.81</v>
      </c>
      <c r="J148" s="86"/>
    </row>
    <row r="149" spans="1:10">
      <c r="A149" s="42"/>
      <c r="B149" s="37">
        <v>1</v>
      </c>
      <c r="C149" s="38">
        <v>21.67</v>
      </c>
      <c r="D149" s="39">
        <v>6263</v>
      </c>
      <c r="E149" s="38">
        <v>1.49</v>
      </c>
      <c r="F149" s="38">
        <v>106.45</v>
      </c>
      <c r="G149" s="39">
        <v>8186</v>
      </c>
      <c r="H149" s="38">
        <v>2306.77</v>
      </c>
      <c r="I149" s="38">
        <v>2.72</v>
      </c>
      <c r="J149" s="87"/>
    </row>
    <row r="150" spans="1:10">
      <c r="A150" s="13" t="s">
        <v>15</v>
      </c>
      <c r="B150" s="34" t="s">
        <v>50</v>
      </c>
      <c r="C150" s="13" t="s">
        <v>51</v>
      </c>
      <c r="D150" s="13" t="s">
        <v>19</v>
      </c>
      <c r="E150" s="13" t="s">
        <v>52</v>
      </c>
      <c r="F150" s="13" t="s">
        <v>53</v>
      </c>
      <c r="G150" s="13" t="s">
        <v>54</v>
      </c>
      <c r="H150" s="13" t="s">
        <v>55</v>
      </c>
      <c r="I150" s="13" t="s">
        <v>20</v>
      </c>
      <c r="J150" s="34" t="s">
        <v>56</v>
      </c>
    </row>
    <row r="151" ht="19.5" spans="1:10">
      <c r="A151" s="16" t="s">
        <v>57</v>
      </c>
      <c r="B151" s="19" t="s">
        <v>58</v>
      </c>
      <c r="C151" s="16" t="s">
        <v>59</v>
      </c>
      <c r="D151" s="16" t="s">
        <v>60</v>
      </c>
      <c r="E151" s="16" t="s">
        <v>61</v>
      </c>
      <c r="F151" s="16" t="s">
        <v>62</v>
      </c>
      <c r="G151" s="16" t="s">
        <v>63</v>
      </c>
      <c r="H151" s="16" t="s">
        <v>64</v>
      </c>
      <c r="I151" s="16" t="s">
        <v>29</v>
      </c>
      <c r="J151" s="19" t="s">
        <v>65</v>
      </c>
    </row>
    <row r="152" spans="1:10">
      <c r="A152" s="35" t="s">
        <v>243</v>
      </c>
      <c r="B152" s="24" t="s">
        <v>67</v>
      </c>
      <c r="C152" s="21" t="s">
        <v>68</v>
      </c>
      <c r="D152" s="21" t="s">
        <v>37</v>
      </c>
      <c r="E152" s="21" t="s">
        <v>69</v>
      </c>
      <c r="F152" s="21" t="s">
        <v>36</v>
      </c>
      <c r="G152" s="21" t="s">
        <v>70</v>
      </c>
      <c r="H152" s="21" t="s">
        <v>35</v>
      </c>
      <c r="I152" s="21" t="s">
        <v>38</v>
      </c>
      <c r="J152" s="24" t="s">
        <v>71</v>
      </c>
    </row>
    <row r="153" spans="1:10">
      <c r="A153" s="36"/>
      <c r="B153" s="88">
        <v>0.4</v>
      </c>
      <c r="C153" s="49">
        <v>22.87</v>
      </c>
      <c r="D153" s="26">
        <v>1604</v>
      </c>
      <c r="E153" s="49">
        <v>0.39</v>
      </c>
      <c r="F153" s="49">
        <v>11.72</v>
      </c>
      <c r="G153" s="26">
        <v>4836</v>
      </c>
      <c r="H153" s="49">
        <v>268.04</v>
      </c>
      <c r="I153" s="49">
        <v>5.98</v>
      </c>
      <c r="J153" s="85" t="s">
        <v>39</v>
      </c>
    </row>
    <row r="154" spans="1:10">
      <c r="A154" s="36"/>
      <c r="B154" s="88">
        <v>0.45</v>
      </c>
      <c r="C154" s="49">
        <v>22.82</v>
      </c>
      <c r="D154" s="26">
        <v>2015</v>
      </c>
      <c r="E154" s="49">
        <v>0.49</v>
      </c>
      <c r="F154" s="49">
        <v>16.36</v>
      </c>
      <c r="G154" s="26">
        <v>5390</v>
      </c>
      <c r="H154" s="49">
        <v>373.34</v>
      </c>
      <c r="I154" s="49">
        <v>5.4</v>
      </c>
      <c r="J154" s="86"/>
    </row>
    <row r="155" spans="1:10">
      <c r="A155" s="36"/>
      <c r="B155" s="88">
        <v>0.5</v>
      </c>
      <c r="C155" s="49">
        <v>22.74</v>
      </c>
      <c r="D155" s="26">
        <v>2456</v>
      </c>
      <c r="E155" s="49">
        <v>0.6</v>
      </c>
      <c r="F155" s="49">
        <v>21.85</v>
      </c>
      <c r="G155" s="26">
        <v>5867</v>
      </c>
      <c r="H155" s="49">
        <v>496.87</v>
      </c>
      <c r="I155" s="49">
        <v>4.94</v>
      </c>
      <c r="J155" s="86"/>
    </row>
    <row r="156" spans="1:10">
      <c r="A156" s="36"/>
      <c r="B156" s="88">
        <v>0.55</v>
      </c>
      <c r="C156" s="49">
        <v>22.69</v>
      </c>
      <c r="D156" s="26">
        <v>2798</v>
      </c>
      <c r="E156" s="49">
        <v>0.69</v>
      </c>
      <c r="F156" s="49">
        <v>27.19</v>
      </c>
      <c r="G156" s="26">
        <v>6281</v>
      </c>
      <c r="H156" s="49">
        <v>616.94</v>
      </c>
      <c r="I156" s="49">
        <v>4.54</v>
      </c>
      <c r="J156" s="86"/>
    </row>
    <row r="157" spans="1:10">
      <c r="A157" s="36"/>
      <c r="B157" s="88">
        <v>0.6</v>
      </c>
      <c r="C157" s="49">
        <v>22.59</v>
      </c>
      <c r="D157" s="26">
        <v>3136</v>
      </c>
      <c r="E157" s="49">
        <v>0.79</v>
      </c>
      <c r="F157" s="49">
        <v>33.38</v>
      </c>
      <c r="G157" s="26">
        <v>6642</v>
      </c>
      <c r="H157" s="49">
        <v>754.05</v>
      </c>
      <c r="I157" s="49">
        <v>4.16</v>
      </c>
      <c r="J157" s="86"/>
    </row>
    <row r="158" spans="1:10">
      <c r="A158" s="36"/>
      <c r="B158" s="88">
        <v>0.65</v>
      </c>
      <c r="C158" s="49">
        <v>22.51</v>
      </c>
      <c r="D158" s="26">
        <v>3461</v>
      </c>
      <c r="E158" s="49">
        <v>0.89</v>
      </c>
      <c r="F158" s="49">
        <v>40.16</v>
      </c>
      <c r="G158" s="26">
        <v>6966</v>
      </c>
      <c r="H158" s="49">
        <v>904</v>
      </c>
      <c r="I158" s="49">
        <v>3.83</v>
      </c>
      <c r="J158" s="86"/>
    </row>
    <row r="159" spans="1:10">
      <c r="A159" s="36"/>
      <c r="B159" s="88">
        <v>0.7</v>
      </c>
      <c r="C159" s="49">
        <v>22.43</v>
      </c>
      <c r="D159" s="26">
        <v>3750</v>
      </c>
      <c r="E159" s="49">
        <v>0.99</v>
      </c>
      <c r="F159" s="49">
        <v>47.55</v>
      </c>
      <c r="G159" s="26">
        <v>7286</v>
      </c>
      <c r="H159" s="49">
        <v>1066.55</v>
      </c>
      <c r="I159" s="49">
        <v>3.52</v>
      </c>
      <c r="J159" s="86"/>
    </row>
    <row r="160" spans="1:10">
      <c r="A160" s="36"/>
      <c r="B160" s="88">
        <v>0.75</v>
      </c>
      <c r="C160" s="49">
        <v>22.33</v>
      </c>
      <c r="D160" s="26">
        <v>4028</v>
      </c>
      <c r="E160" s="49">
        <v>1.09</v>
      </c>
      <c r="F160" s="49">
        <v>56.06</v>
      </c>
      <c r="G160" s="26">
        <v>7570</v>
      </c>
      <c r="H160" s="49">
        <v>1251.82</v>
      </c>
      <c r="I160" s="49">
        <v>3.22</v>
      </c>
      <c r="J160" s="86"/>
    </row>
    <row r="161" spans="1:10">
      <c r="A161" s="36"/>
      <c r="B161" s="88">
        <v>0.8</v>
      </c>
      <c r="C161" s="49">
        <v>22.18</v>
      </c>
      <c r="D161" s="26">
        <v>4303</v>
      </c>
      <c r="E161" s="49">
        <v>1.19</v>
      </c>
      <c r="F161" s="49">
        <v>64.8</v>
      </c>
      <c r="G161" s="26">
        <v>7841</v>
      </c>
      <c r="H161" s="49">
        <v>1437.26</v>
      </c>
      <c r="I161" s="49">
        <v>2.99</v>
      </c>
      <c r="J161" s="86"/>
    </row>
    <row r="162" spans="1:10">
      <c r="A162" s="36"/>
      <c r="B162" s="88">
        <v>0.85</v>
      </c>
      <c r="C162" s="49">
        <v>22.08</v>
      </c>
      <c r="D162" s="26">
        <v>4553</v>
      </c>
      <c r="E162" s="49">
        <v>1.29</v>
      </c>
      <c r="F162" s="49">
        <v>74.86</v>
      </c>
      <c r="G162" s="26">
        <v>8055</v>
      </c>
      <c r="H162" s="49">
        <v>1652.91</v>
      </c>
      <c r="I162" s="49">
        <v>2.75</v>
      </c>
      <c r="J162" s="86"/>
    </row>
    <row r="163" spans="1:10">
      <c r="A163" s="36"/>
      <c r="B163" s="88">
        <v>0.9</v>
      </c>
      <c r="C163" s="49">
        <v>21.97</v>
      </c>
      <c r="D163" s="26">
        <v>4746</v>
      </c>
      <c r="E163" s="49">
        <v>1.37</v>
      </c>
      <c r="F163" s="49">
        <v>84.86</v>
      </c>
      <c r="G163" s="26">
        <v>8265</v>
      </c>
      <c r="H163" s="49">
        <v>1864.37</v>
      </c>
      <c r="I163" s="49">
        <v>2.55</v>
      </c>
      <c r="J163" s="86"/>
    </row>
    <row r="164" spans="1:10">
      <c r="A164" s="36"/>
      <c r="B164" s="88">
        <v>0.95</v>
      </c>
      <c r="C164" s="49">
        <v>21.81</v>
      </c>
      <c r="D164" s="26">
        <v>4940</v>
      </c>
      <c r="E164" s="49">
        <v>1.45</v>
      </c>
      <c r="F164" s="49">
        <v>94.91</v>
      </c>
      <c r="G164" s="26">
        <v>8420</v>
      </c>
      <c r="H164" s="49">
        <v>2069.99</v>
      </c>
      <c r="I164" s="49">
        <v>2.39</v>
      </c>
      <c r="J164" s="86"/>
    </row>
    <row r="165" spans="1:10">
      <c r="A165" s="36"/>
      <c r="B165" s="89">
        <v>1</v>
      </c>
      <c r="C165" s="51">
        <v>21.69</v>
      </c>
      <c r="D165" s="30">
        <v>5133</v>
      </c>
      <c r="E165" s="51">
        <v>1.52</v>
      </c>
      <c r="F165" s="51">
        <v>105.68</v>
      </c>
      <c r="G165" s="30">
        <v>8520</v>
      </c>
      <c r="H165" s="51">
        <v>2292.2</v>
      </c>
      <c r="I165" s="51">
        <v>2.24</v>
      </c>
      <c r="J165" s="86"/>
    </row>
    <row r="166" s="1" customFormat="1" ht="24" customHeight="1" spans="1:10">
      <c r="A166" s="12" t="s">
        <v>82</v>
      </c>
      <c r="B166" s="12"/>
      <c r="C166" s="12"/>
      <c r="D166" s="12"/>
      <c r="E166" s="12"/>
      <c r="F166" s="12"/>
      <c r="G166" s="12"/>
      <c r="H166" s="12"/>
      <c r="I166" s="12"/>
      <c r="J166" s="12"/>
    </row>
    <row r="167" ht="182" customHeight="1" spans="1:10">
      <c r="A167" s="46" t="str">
        <f>_xlfn.DISPIMG("ID_1DE0B444CDD24508AA7A984C4A556699",1)</f>
        <v>=DISPIMG("ID_1DE0B444CDD24508AA7A984C4A556699",1)</v>
      </c>
      <c r="B167" s="46"/>
      <c r="C167" s="46"/>
      <c r="D167" s="46"/>
      <c r="E167" s="46"/>
      <c r="F167" s="46"/>
      <c r="G167" s="46"/>
      <c r="H167" s="46"/>
      <c r="I167" s="46"/>
      <c r="J167" s="47"/>
    </row>
  </sheetData>
  <mergeCells count="50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A21:J21"/>
    <mergeCell ref="A166:J166"/>
    <mergeCell ref="A167:J167"/>
    <mergeCell ref="A11:A20"/>
    <mergeCell ref="A24:A37"/>
    <mergeCell ref="A40:A53"/>
    <mergeCell ref="A56:A69"/>
    <mergeCell ref="A72:A85"/>
    <mergeCell ref="A88:A101"/>
    <mergeCell ref="A104:A117"/>
    <mergeCell ref="A120:A133"/>
    <mergeCell ref="A136:A149"/>
    <mergeCell ref="A152:A165"/>
    <mergeCell ref="J25:J37"/>
    <mergeCell ref="J41:J53"/>
    <mergeCell ref="J57:J69"/>
    <mergeCell ref="J73:J85"/>
    <mergeCell ref="J89:J101"/>
    <mergeCell ref="J105:J117"/>
    <mergeCell ref="J121:J133"/>
    <mergeCell ref="J137:J149"/>
    <mergeCell ref="J153:J165"/>
    <mergeCell ref="A2:D7"/>
  </mergeCells>
  <pageMargins left="0.75" right="0.75" top="1" bottom="1" header="0.5" footer="0.5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topLeftCell="A8" workbookViewId="0">
      <selection activeCell="A31" sqref="$A31:$XFD31"/>
    </sheetView>
  </sheetViews>
  <sheetFormatPr defaultColWidth="10" defaultRowHeight="14.25"/>
  <cols>
    <col min="1" max="9" width="10" style="7" customWidth="1"/>
    <col min="10" max="10" width="10" style="1" customWidth="1"/>
    <col min="11" max="11" width="22.5916666666667" style="1" customWidth="1"/>
    <col min="12" max="16384" width="10" style="1"/>
  </cols>
  <sheetData>
    <row r="1" s="1" customFormat="1" ht="54" customHeight="1" spans="1:11">
      <c r="A1" s="2" t="s">
        <v>244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6"/>
    </row>
    <row r="2" s="1" customFormat="1" ht="34" customHeight="1" spans="1:11">
      <c r="A2" s="7" t="str">
        <f>_xlfn.DISPIMG("ID_FB5E5479D8114FB6878B50A39DD8935D",1)</f>
        <v>=DISPIMG("ID_FB5E5479D8114FB6878B50A39DD8935D",1)</v>
      </c>
      <c r="B2" s="8"/>
      <c r="C2" s="8"/>
      <c r="D2" s="8"/>
      <c r="E2" s="9" t="s">
        <v>2</v>
      </c>
      <c r="F2" s="10"/>
      <c r="G2" s="10"/>
      <c r="H2" s="10" t="s">
        <v>245</v>
      </c>
      <c r="I2" s="10"/>
      <c r="J2" s="10"/>
      <c r="K2" s="11"/>
    </row>
    <row r="3" s="1" customFormat="1" ht="34" customHeight="1" spans="1:11">
      <c r="A3" s="8"/>
      <c r="B3" s="8"/>
      <c r="C3" s="8"/>
      <c r="D3" s="8"/>
      <c r="E3" s="9" t="s">
        <v>4</v>
      </c>
      <c r="F3" s="10"/>
      <c r="G3" s="10"/>
      <c r="H3" s="10" t="s">
        <v>100</v>
      </c>
      <c r="I3" s="10"/>
      <c r="J3" s="10"/>
      <c r="K3" s="11"/>
    </row>
    <row r="4" s="1" customFormat="1" ht="34" customHeight="1" spans="1:11">
      <c r="A4" s="8"/>
      <c r="B4" s="8"/>
      <c r="C4" s="8"/>
      <c r="D4" s="8"/>
      <c r="E4" s="9" t="s">
        <v>6</v>
      </c>
      <c r="F4" s="10"/>
      <c r="G4" s="10"/>
      <c r="H4" s="10" t="s">
        <v>7</v>
      </c>
      <c r="I4" s="10"/>
      <c r="J4" s="10"/>
      <c r="K4" s="11"/>
    </row>
    <row r="5" s="1" customFormat="1" ht="34" customHeight="1" spans="1:11">
      <c r="A5" s="8"/>
      <c r="B5" s="8"/>
      <c r="C5" s="8"/>
      <c r="D5" s="8"/>
      <c r="E5" s="9" t="s">
        <v>8</v>
      </c>
      <c r="F5" s="10"/>
      <c r="G5" s="10"/>
      <c r="H5" s="10" t="s">
        <v>210</v>
      </c>
      <c r="I5" s="10"/>
      <c r="J5" s="10"/>
      <c r="K5" s="11"/>
    </row>
    <row r="6" s="1" customFormat="1" ht="34" customHeight="1" spans="1:11">
      <c r="A6" s="8"/>
      <c r="B6" s="8"/>
      <c r="C6" s="8"/>
      <c r="D6" s="8"/>
      <c r="E6" s="9" t="s">
        <v>10</v>
      </c>
      <c r="F6" s="10"/>
      <c r="G6" s="10"/>
      <c r="H6" s="9" t="s">
        <v>246</v>
      </c>
      <c r="I6" s="10"/>
      <c r="J6" s="10"/>
      <c r="K6" s="11"/>
    </row>
    <row r="7" s="1" customFormat="1" ht="34" customHeight="1" spans="1:11">
      <c r="A7" s="8"/>
      <c r="B7" s="8"/>
      <c r="C7" s="8"/>
      <c r="D7" s="8"/>
      <c r="E7" s="9" t="s">
        <v>12</v>
      </c>
      <c r="F7" s="10"/>
      <c r="G7" s="10"/>
      <c r="H7" s="10" t="s">
        <v>13</v>
      </c>
      <c r="I7" s="10"/>
      <c r="J7" s="10"/>
      <c r="K7" s="11"/>
    </row>
    <row r="8" s="1" customFormat="1" ht="24" customHeight="1" spans="1:11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</row>
    <row r="9" s="1" customFormat="1" spans="1:11">
      <c r="A9" s="13" t="s">
        <v>15</v>
      </c>
      <c r="B9" s="13" t="s">
        <v>16</v>
      </c>
      <c r="C9" s="13" t="s">
        <v>17</v>
      </c>
      <c r="D9" s="13" t="s">
        <v>18</v>
      </c>
      <c r="E9" s="13" t="s">
        <v>19</v>
      </c>
      <c r="F9" s="13" t="s">
        <v>20</v>
      </c>
      <c r="G9" s="14" t="s">
        <v>21</v>
      </c>
      <c r="H9" s="15"/>
      <c r="I9" s="13" t="s">
        <v>22</v>
      </c>
      <c r="J9" s="13" t="s">
        <v>23</v>
      </c>
    </row>
    <row r="10" s="1" customFormat="1" ht="19.5" spans="1:11">
      <c r="A10" s="16" t="s">
        <v>24</v>
      </c>
      <c r="B10" s="16" t="s">
        <v>25</v>
      </c>
      <c r="C10" s="16" t="s">
        <v>26</v>
      </c>
      <c r="D10" s="16" t="s">
        <v>27</v>
      </c>
      <c r="E10" s="16" t="s">
        <v>28</v>
      </c>
      <c r="F10" s="16" t="s">
        <v>29</v>
      </c>
      <c r="G10" s="17" t="s">
        <v>30</v>
      </c>
      <c r="H10" s="18"/>
      <c r="I10" s="16" t="s">
        <v>31</v>
      </c>
      <c r="J10" s="19" t="s">
        <v>32</v>
      </c>
    </row>
    <row r="11" s="1" customFormat="1" spans="1:11">
      <c r="A11" s="20" t="s">
        <v>247</v>
      </c>
      <c r="B11" s="21" t="s">
        <v>34</v>
      </c>
      <c r="C11" s="21" t="s">
        <v>35</v>
      </c>
      <c r="D11" s="21" t="s">
        <v>36</v>
      </c>
      <c r="E11" s="21" t="s">
        <v>37</v>
      </c>
      <c r="F11" s="21" t="s">
        <v>38</v>
      </c>
      <c r="G11" s="22" t="s">
        <v>39</v>
      </c>
      <c r="H11" s="23"/>
      <c r="I11" s="21" t="s">
        <v>40</v>
      </c>
      <c r="J11" s="48" t="s">
        <v>36</v>
      </c>
    </row>
    <row r="12" s="1" customFormat="1" spans="1:11">
      <c r="A12" s="25"/>
      <c r="B12" s="55">
        <v>450</v>
      </c>
      <c r="C12" s="64">
        <v>2296</v>
      </c>
      <c r="D12" s="64">
        <v>75</v>
      </c>
      <c r="E12" s="55">
        <v>6130</v>
      </c>
      <c r="F12" s="64">
        <v>2.669</v>
      </c>
      <c r="G12" s="72" t="s">
        <v>248</v>
      </c>
      <c r="H12" s="73"/>
      <c r="I12" s="80" t="s">
        <v>249</v>
      </c>
      <c r="J12" s="75">
        <v>120</v>
      </c>
    </row>
    <row r="13" s="1" customFormat="1" ht="24" customHeight="1" spans="1:11">
      <c r="A13" s="12" t="s">
        <v>49</v>
      </c>
      <c r="B13" s="12"/>
      <c r="C13" s="12"/>
      <c r="D13" s="12"/>
      <c r="E13" s="12"/>
      <c r="F13" s="12"/>
      <c r="G13" s="12"/>
      <c r="H13" s="12"/>
      <c r="I13" s="12"/>
      <c r="J13" s="12"/>
    </row>
    <row r="14" s="1" customFormat="1" spans="1:11">
      <c r="A14" s="13" t="s">
        <v>15</v>
      </c>
      <c r="B14" s="53" t="s">
        <v>50</v>
      </c>
      <c r="C14" s="13" t="s">
        <v>51</v>
      </c>
      <c r="D14" s="13" t="s">
        <v>19</v>
      </c>
      <c r="E14" s="13" t="s">
        <v>52</v>
      </c>
      <c r="F14" s="13" t="s">
        <v>53</v>
      </c>
      <c r="G14" s="13" t="s">
        <v>54</v>
      </c>
      <c r="H14" s="13" t="s">
        <v>55</v>
      </c>
      <c r="I14" s="13" t="s">
        <v>20</v>
      </c>
      <c r="J14" s="53" t="s">
        <v>56</v>
      </c>
    </row>
    <row r="15" s="1" customFormat="1" ht="19.5" spans="1:11">
      <c r="A15" s="16" t="s">
        <v>57</v>
      </c>
      <c r="B15" s="54" t="s">
        <v>58</v>
      </c>
      <c r="C15" s="16" t="s">
        <v>59</v>
      </c>
      <c r="D15" s="16" t="s">
        <v>60</v>
      </c>
      <c r="E15" s="16" t="s">
        <v>61</v>
      </c>
      <c r="F15" s="16" t="s">
        <v>62</v>
      </c>
      <c r="G15" s="16" t="s">
        <v>63</v>
      </c>
      <c r="H15" s="16" t="s">
        <v>64</v>
      </c>
      <c r="I15" s="16" t="s">
        <v>29</v>
      </c>
      <c r="J15" s="54" t="s">
        <v>65</v>
      </c>
    </row>
    <row r="16" s="1" customFormat="1" spans="1:11">
      <c r="A16" s="55" t="s">
        <v>250</v>
      </c>
      <c r="B16" s="48" t="s">
        <v>67</v>
      </c>
      <c r="C16" s="21" t="s">
        <v>68</v>
      </c>
      <c r="D16" s="21" t="s">
        <v>37</v>
      </c>
      <c r="E16" s="21" t="s">
        <v>69</v>
      </c>
      <c r="F16" s="21" t="s">
        <v>36</v>
      </c>
      <c r="G16" s="21" t="s">
        <v>70</v>
      </c>
      <c r="H16" s="21" t="s">
        <v>35</v>
      </c>
      <c r="I16" s="21" t="s">
        <v>38</v>
      </c>
      <c r="J16" s="48" t="s">
        <v>71</v>
      </c>
    </row>
    <row r="17" s="1" customFormat="1" spans="1:10">
      <c r="A17" s="56"/>
      <c r="B17" s="57">
        <v>0.35</v>
      </c>
      <c r="C17" s="58">
        <v>32.49</v>
      </c>
      <c r="D17" s="59">
        <v>1002</v>
      </c>
      <c r="E17" s="58" t="s">
        <v>39</v>
      </c>
      <c r="F17" s="58">
        <v>3.86</v>
      </c>
      <c r="G17" s="59">
        <v>4660</v>
      </c>
      <c r="H17" s="58">
        <v>125.3</v>
      </c>
      <c r="I17" s="58">
        <v>8</v>
      </c>
      <c r="J17" s="61" t="s">
        <v>39</v>
      </c>
    </row>
    <row r="18" s="1" customFormat="1" spans="1:10">
      <c r="A18" s="56"/>
      <c r="B18" s="57">
        <v>0.4</v>
      </c>
      <c r="C18" s="58">
        <v>32.47</v>
      </c>
      <c r="D18" s="59">
        <v>1229</v>
      </c>
      <c r="E18" s="58" t="s">
        <v>39</v>
      </c>
      <c r="F18" s="58">
        <v>5.25</v>
      </c>
      <c r="G18" s="59">
        <v>5240</v>
      </c>
      <c r="H18" s="58">
        <v>170.5</v>
      </c>
      <c r="I18" s="58">
        <v>7.2</v>
      </c>
      <c r="J18" s="61"/>
    </row>
    <row r="19" s="1" customFormat="1" spans="1:10">
      <c r="A19" s="56"/>
      <c r="B19" s="57">
        <v>0.45</v>
      </c>
      <c r="C19" s="58">
        <v>32.39</v>
      </c>
      <c r="D19" s="59">
        <v>1486</v>
      </c>
      <c r="E19" s="58" t="s">
        <v>39</v>
      </c>
      <c r="F19" s="58">
        <v>6.9</v>
      </c>
      <c r="G19" s="59">
        <v>5767</v>
      </c>
      <c r="H19" s="58">
        <v>223.4</v>
      </c>
      <c r="I19" s="58">
        <v>6.7</v>
      </c>
      <c r="J19" s="61"/>
    </row>
    <row r="20" s="1" customFormat="1" spans="1:10">
      <c r="A20" s="56"/>
      <c r="B20" s="57">
        <v>0.5</v>
      </c>
      <c r="C20" s="58">
        <v>32.31</v>
      </c>
      <c r="D20" s="59">
        <v>1820</v>
      </c>
      <c r="E20" s="58" t="s">
        <v>39</v>
      </c>
      <c r="F20" s="58">
        <v>9.18</v>
      </c>
      <c r="G20" s="59">
        <v>6385</v>
      </c>
      <c r="H20" s="58">
        <v>296.6</v>
      </c>
      <c r="I20" s="58">
        <v>6.1</v>
      </c>
      <c r="J20" s="61"/>
    </row>
    <row r="21" s="1" customFormat="1" spans="1:10">
      <c r="A21" s="56"/>
      <c r="B21" s="57">
        <v>0.55</v>
      </c>
      <c r="C21" s="58">
        <v>32.24</v>
      </c>
      <c r="D21" s="59">
        <v>2251</v>
      </c>
      <c r="E21" s="58" t="s">
        <v>39</v>
      </c>
      <c r="F21" s="58">
        <v>12.2</v>
      </c>
      <c r="G21" s="59">
        <v>7017</v>
      </c>
      <c r="H21" s="58">
        <v>393.4</v>
      </c>
      <c r="I21" s="58">
        <v>5.7</v>
      </c>
      <c r="J21" s="61"/>
    </row>
    <row r="22" s="1" customFormat="1" spans="1:10">
      <c r="A22" s="56"/>
      <c r="B22" s="57">
        <v>0.6</v>
      </c>
      <c r="C22" s="58">
        <v>32.14</v>
      </c>
      <c r="D22" s="59">
        <v>2695</v>
      </c>
      <c r="E22" s="58" t="s">
        <v>39</v>
      </c>
      <c r="F22" s="58">
        <v>15.83</v>
      </c>
      <c r="G22" s="59">
        <v>7612</v>
      </c>
      <c r="H22" s="58">
        <v>508.7</v>
      </c>
      <c r="I22" s="58">
        <v>5.3</v>
      </c>
      <c r="J22" s="61"/>
    </row>
    <row r="23" s="1" customFormat="1" spans="1:10">
      <c r="A23" s="56"/>
      <c r="B23" s="57">
        <v>0.65</v>
      </c>
      <c r="C23" s="58">
        <v>32.02</v>
      </c>
      <c r="D23" s="59">
        <v>3093</v>
      </c>
      <c r="E23" s="58" t="s">
        <v>39</v>
      </c>
      <c r="F23" s="58">
        <v>19.5</v>
      </c>
      <c r="G23" s="59">
        <v>8148</v>
      </c>
      <c r="H23" s="58">
        <v>624.2</v>
      </c>
      <c r="I23" s="58">
        <v>5</v>
      </c>
      <c r="J23" s="61"/>
    </row>
    <row r="24" s="1" customFormat="1" spans="1:10">
      <c r="A24" s="56"/>
      <c r="B24" s="57">
        <v>0.7</v>
      </c>
      <c r="C24" s="58">
        <v>31.93</v>
      </c>
      <c r="D24" s="59">
        <v>3474</v>
      </c>
      <c r="E24" s="58" t="s">
        <v>39</v>
      </c>
      <c r="F24" s="58">
        <v>23.58</v>
      </c>
      <c r="G24" s="59">
        <v>8664</v>
      </c>
      <c r="H24" s="58">
        <v>752.9</v>
      </c>
      <c r="I24" s="58">
        <v>4.6</v>
      </c>
      <c r="J24" s="61"/>
    </row>
    <row r="25" s="1" customFormat="1" spans="1:10">
      <c r="A25" s="56"/>
      <c r="B25" s="57">
        <v>0.75</v>
      </c>
      <c r="C25" s="58">
        <v>31.81</v>
      </c>
      <c r="D25" s="59">
        <v>3867</v>
      </c>
      <c r="E25" s="58" t="s">
        <v>39</v>
      </c>
      <c r="F25" s="58">
        <v>28.03</v>
      </c>
      <c r="G25" s="59">
        <v>9141</v>
      </c>
      <c r="H25" s="58">
        <v>891.8</v>
      </c>
      <c r="I25" s="58">
        <v>4.3</v>
      </c>
      <c r="J25" s="61"/>
    </row>
    <row r="26" s="1" customFormat="1" spans="1:10">
      <c r="A26" s="56"/>
      <c r="B26" s="57">
        <v>0.8</v>
      </c>
      <c r="C26" s="58">
        <v>31.68</v>
      </c>
      <c r="D26" s="59">
        <v>4294</v>
      </c>
      <c r="E26" s="58" t="s">
        <v>39</v>
      </c>
      <c r="F26" s="58">
        <v>33.16</v>
      </c>
      <c r="G26" s="59">
        <v>9595</v>
      </c>
      <c r="H26" s="58">
        <v>1050.5</v>
      </c>
      <c r="I26" s="58">
        <v>4.1</v>
      </c>
      <c r="J26" s="61"/>
    </row>
    <row r="27" s="1" customFormat="1" spans="1:10">
      <c r="A27" s="56"/>
      <c r="B27" s="57">
        <v>0.85</v>
      </c>
      <c r="C27" s="58">
        <v>31.52</v>
      </c>
      <c r="D27" s="59">
        <v>4780</v>
      </c>
      <c r="E27" s="58" t="s">
        <v>39</v>
      </c>
      <c r="F27" s="58">
        <v>39.14</v>
      </c>
      <c r="G27" s="59">
        <v>10007</v>
      </c>
      <c r="H27" s="58">
        <v>1233.6</v>
      </c>
      <c r="I27" s="58">
        <v>3.9</v>
      </c>
      <c r="J27" s="61"/>
    </row>
    <row r="28" s="1" customFormat="1" spans="1:10">
      <c r="A28" s="56"/>
      <c r="B28" s="57">
        <v>0.9</v>
      </c>
      <c r="C28" s="58">
        <v>31.37</v>
      </c>
      <c r="D28" s="59">
        <v>5235</v>
      </c>
      <c r="E28" s="58" t="s">
        <v>39</v>
      </c>
      <c r="F28" s="58">
        <v>45.54</v>
      </c>
      <c r="G28" s="59">
        <v>10403</v>
      </c>
      <c r="H28" s="58">
        <v>1428.5</v>
      </c>
      <c r="I28" s="58">
        <v>3.7</v>
      </c>
      <c r="J28" s="61"/>
    </row>
    <row r="29" s="1" customFormat="1" spans="1:10">
      <c r="A29" s="56"/>
      <c r="B29" s="57">
        <v>0.95</v>
      </c>
      <c r="C29" s="58">
        <v>31.21</v>
      </c>
      <c r="D29" s="59">
        <v>5665</v>
      </c>
      <c r="E29" s="58" t="s">
        <v>39</v>
      </c>
      <c r="F29" s="58">
        <v>52.42</v>
      </c>
      <c r="G29" s="59">
        <v>10775</v>
      </c>
      <c r="H29" s="58">
        <v>1636.2</v>
      </c>
      <c r="I29" s="58">
        <v>3.5</v>
      </c>
      <c r="J29" s="61"/>
    </row>
    <row r="30" s="1" customFormat="1" spans="1:10">
      <c r="A30" s="56"/>
      <c r="B30" s="63">
        <v>1</v>
      </c>
      <c r="C30" s="64">
        <v>30.99</v>
      </c>
      <c r="D30" s="55">
        <v>6134</v>
      </c>
      <c r="E30" s="64" t="s">
        <v>39</v>
      </c>
      <c r="F30" s="64">
        <v>61.22</v>
      </c>
      <c r="G30" s="55">
        <v>11213</v>
      </c>
      <c r="H30" s="64">
        <v>1897.1</v>
      </c>
      <c r="I30" s="64">
        <v>3.2</v>
      </c>
      <c r="J30" s="61"/>
    </row>
    <row r="31" s="1" customFormat="1" ht="24" customHeight="1" spans="1:10">
      <c r="A31" s="12" t="s">
        <v>82</v>
      </c>
      <c r="B31" s="12"/>
      <c r="C31" s="12"/>
      <c r="D31" s="12"/>
      <c r="E31" s="12"/>
      <c r="F31" s="12"/>
      <c r="G31" s="12"/>
      <c r="H31" s="12"/>
      <c r="I31" s="12"/>
      <c r="J31" s="12"/>
    </row>
    <row r="32" s="1" customFormat="1" ht="228" customHeight="1" spans="1:10">
      <c r="A32" s="65" t="str">
        <f>_xlfn.DISPIMG("ID_21CDA3DB4AE648D7A6E0C54D52DD1EF0",1)</f>
        <v>=DISPIMG("ID_21CDA3DB4AE648D7A6E0C54D52DD1EF0",1)</v>
      </c>
      <c r="B32" s="65"/>
      <c r="C32" s="65"/>
      <c r="D32" s="65"/>
      <c r="E32" s="65"/>
      <c r="F32" s="65"/>
      <c r="G32" s="65"/>
      <c r="H32" s="65"/>
      <c r="I32" s="65"/>
      <c r="J32" s="66"/>
    </row>
  </sheetData>
  <mergeCells count="26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A13:J13"/>
    <mergeCell ref="A31:J31"/>
    <mergeCell ref="A32:J32"/>
    <mergeCell ref="A11:A12"/>
    <mergeCell ref="A16:A30"/>
    <mergeCell ref="J17:J30"/>
    <mergeCell ref="A2:D7"/>
  </mergeCells>
  <pageMargins left="0.75" right="0.75" top="1" bottom="1" header="0.5" footer="0.5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opLeftCell="A26" workbookViewId="0">
      <selection activeCell="A51" sqref="$A51:$XFD51"/>
    </sheetView>
  </sheetViews>
  <sheetFormatPr defaultColWidth="10" defaultRowHeight="14.25"/>
  <cols>
    <col min="1" max="9" width="10" style="7" customWidth="1"/>
    <col min="10" max="10" width="10" style="1" customWidth="1"/>
    <col min="11" max="11" width="22.5916666666667" style="1" customWidth="1"/>
    <col min="12" max="16384" width="10" style="1"/>
  </cols>
  <sheetData>
    <row r="1" s="1" customFormat="1" ht="54" customHeight="1" spans="1:11">
      <c r="A1" s="2" t="s">
        <v>251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6"/>
    </row>
    <row r="2" s="1" customFormat="1" ht="34" customHeight="1" spans="1:11">
      <c r="A2" s="7" t="str">
        <f>_xlfn.DISPIMG("ID_18D435E516C342BF8770D97A374B367C",1)</f>
        <v>=DISPIMG("ID_18D435E516C342BF8770D97A374B367C",1)</v>
      </c>
      <c r="B2" s="8"/>
      <c r="C2" s="8"/>
      <c r="D2" s="8"/>
      <c r="E2" s="9" t="s">
        <v>2</v>
      </c>
      <c r="F2" s="10"/>
      <c r="G2" s="10"/>
      <c r="H2" s="10" t="s">
        <v>252</v>
      </c>
      <c r="I2" s="10"/>
      <c r="J2" s="10"/>
      <c r="K2" s="11"/>
    </row>
    <row r="3" s="1" customFormat="1" ht="34" customHeight="1" spans="1:11">
      <c r="A3" s="8"/>
      <c r="B3" s="8"/>
      <c r="C3" s="8"/>
      <c r="D3" s="8"/>
      <c r="E3" s="9" t="s">
        <v>4</v>
      </c>
      <c r="F3" s="10"/>
      <c r="G3" s="10"/>
      <c r="H3" s="10" t="s">
        <v>100</v>
      </c>
      <c r="I3" s="10"/>
      <c r="J3" s="10"/>
      <c r="K3" s="11"/>
    </row>
    <row r="4" s="1" customFormat="1" ht="34" customHeight="1" spans="1:11">
      <c r="A4" s="8"/>
      <c r="B4" s="8"/>
      <c r="C4" s="8"/>
      <c r="D4" s="8"/>
      <c r="E4" s="9" t="s">
        <v>6</v>
      </c>
      <c r="F4" s="10"/>
      <c r="G4" s="10"/>
      <c r="H4" s="10" t="s">
        <v>7</v>
      </c>
      <c r="I4" s="10"/>
      <c r="J4" s="10"/>
      <c r="K4" s="11"/>
    </row>
    <row r="5" s="1" customFormat="1" ht="34" customHeight="1" spans="1:11">
      <c r="A5" s="8"/>
      <c r="B5" s="8"/>
      <c r="C5" s="8"/>
      <c r="D5" s="8"/>
      <c r="E5" s="9" t="s">
        <v>8</v>
      </c>
      <c r="F5" s="10"/>
      <c r="G5" s="10"/>
      <c r="H5" s="10" t="s">
        <v>210</v>
      </c>
      <c r="I5" s="10"/>
      <c r="J5" s="10"/>
      <c r="K5" s="11"/>
    </row>
    <row r="6" s="1" customFormat="1" ht="34" customHeight="1" spans="1:11">
      <c r="A6" s="8"/>
      <c r="B6" s="8"/>
      <c r="C6" s="8"/>
      <c r="D6" s="8"/>
      <c r="E6" s="9" t="s">
        <v>10</v>
      </c>
      <c r="F6" s="10"/>
      <c r="G6" s="10"/>
      <c r="H6" s="9" t="s">
        <v>253</v>
      </c>
      <c r="I6" s="10"/>
      <c r="J6" s="10"/>
      <c r="K6" s="11"/>
    </row>
    <row r="7" s="1" customFormat="1" ht="34" customHeight="1" spans="1:11">
      <c r="A7" s="8"/>
      <c r="B7" s="8"/>
      <c r="C7" s="8"/>
      <c r="D7" s="8"/>
      <c r="E7" s="9" t="s">
        <v>12</v>
      </c>
      <c r="F7" s="10"/>
      <c r="G7" s="10"/>
      <c r="H7" s="10" t="s">
        <v>13</v>
      </c>
      <c r="I7" s="10"/>
      <c r="J7" s="10"/>
      <c r="K7" s="11"/>
    </row>
    <row r="8" s="1" customFormat="1" ht="24" customHeight="1" spans="1:11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</row>
    <row r="9" s="1" customFormat="1" spans="1:11">
      <c r="A9" s="13" t="s">
        <v>15</v>
      </c>
      <c r="B9" s="13" t="s">
        <v>16</v>
      </c>
      <c r="C9" s="13" t="s">
        <v>17</v>
      </c>
      <c r="D9" s="13" t="s">
        <v>18</v>
      </c>
      <c r="E9" s="13" t="s">
        <v>19</v>
      </c>
      <c r="F9" s="13" t="s">
        <v>20</v>
      </c>
      <c r="G9" s="14" t="s">
        <v>21</v>
      </c>
      <c r="H9" s="15"/>
      <c r="I9" s="13" t="s">
        <v>22</v>
      </c>
      <c r="J9" s="13" t="s">
        <v>23</v>
      </c>
    </row>
    <row r="10" s="1" customFormat="1" ht="19.5" spans="1:11">
      <c r="A10" s="16" t="s">
        <v>24</v>
      </c>
      <c r="B10" s="16" t="s">
        <v>25</v>
      </c>
      <c r="C10" s="16" t="s">
        <v>26</v>
      </c>
      <c r="D10" s="16" t="s">
        <v>27</v>
      </c>
      <c r="E10" s="16" t="s">
        <v>28</v>
      </c>
      <c r="F10" s="16" t="s">
        <v>29</v>
      </c>
      <c r="G10" s="17" t="s">
        <v>30</v>
      </c>
      <c r="H10" s="18"/>
      <c r="I10" s="16" t="s">
        <v>31</v>
      </c>
      <c r="J10" s="19" t="s">
        <v>32</v>
      </c>
    </row>
    <row r="11" s="1" customFormat="1" spans="1:11">
      <c r="A11" s="20" t="s">
        <v>254</v>
      </c>
      <c r="B11" s="21" t="s">
        <v>34</v>
      </c>
      <c r="C11" s="21" t="s">
        <v>35</v>
      </c>
      <c r="D11" s="21" t="s">
        <v>36</v>
      </c>
      <c r="E11" s="21" t="s">
        <v>37</v>
      </c>
      <c r="F11" s="21" t="s">
        <v>38</v>
      </c>
      <c r="G11" s="22" t="s">
        <v>39</v>
      </c>
      <c r="H11" s="23"/>
      <c r="I11" s="21" t="s">
        <v>40</v>
      </c>
      <c r="J11" s="48" t="s">
        <v>36</v>
      </c>
    </row>
    <row r="12" s="1" customFormat="1" spans="1:11">
      <c r="A12" s="25"/>
      <c r="B12" s="59">
        <v>350</v>
      </c>
      <c r="C12" s="58">
        <v>821</v>
      </c>
      <c r="D12" s="58">
        <v>32.56</v>
      </c>
      <c r="E12" s="59">
        <v>3260</v>
      </c>
      <c r="F12" s="58">
        <v>3.97</v>
      </c>
      <c r="G12" s="77" t="s">
        <v>255</v>
      </c>
      <c r="H12" s="78"/>
      <c r="I12" s="59">
        <v>7</v>
      </c>
      <c r="J12" s="79">
        <v>60</v>
      </c>
    </row>
    <row r="13" s="1" customFormat="1" spans="1:11">
      <c r="A13" s="25"/>
      <c r="B13" s="55">
        <v>350</v>
      </c>
      <c r="C13" s="64">
        <v>1464</v>
      </c>
      <c r="D13" s="64">
        <v>43.58</v>
      </c>
      <c r="E13" s="55">
        <v>5362</v>
      </c>
      <c r="F13" s="64">
        <v>3.66</v>
      </c>
      <c r="G13" s="31" t="s">
        <v>255</v>
      </c>
      <c r="H13" s="32"/>
      <c r="I13" s="30">
        <v>9</v>
      </c>
      <c r="J13" s="52">
        <v>80</v>
      </c>
    </row>
    <row r="14" s="1" customFormat="1" ht="24" customHeight="1" spans="1:11">
      <c r="A14" s="12" t="s">
        <v>49</v>
      </c>
      <c r="B14" s="12"/>
      <c r="C14" s="12"/>
      <c r="D14" s="12"/>
      <c r="E14" s="12"/>
      <c r="F14" s="12"/>
      <c r="G14" s="12"/>
      <c r="H14" s="12"/>
      <c r="I14" s="12"/>
      <c r="J14" s="12"/>
    </row>
    <row r="15" s="1" customFormat="1" spans="1:11">
      <c r="A15" s="13" t="s">
        <v>15</v>
      </c>
      <c r="B15" s="53" t="s">
        <v>50</v>
      </c>
      <c r="C15" s="13" t="s">
        <v>51</v>
      </c>
      <c r="D15" s="13" t="s">
        <v>19</v>
      </c>
      <c r="E15" s="13" t="s">
        <v>52</v>
      </c>
      <c r="F15" s="13" t="s">
        <v>53</v>
      </c>
      <c r="G15" s="13" t="s">
        <v>54</v>
      </c>
      <c r="H15" s="13" t="s">
        <v>55</v>
      </c>
      <c r="I15" s="13" t="s">
        <v>20</v>
      </c>
      <c r="J15" s="53" t="s">
        <v>56</v>
      </c>
    </row>
    <row r="16" s="1" customFormat="1" ht="19.5" spans="1:11">
      <c r="A16" s="16" t="s">
        <v>57</v>
      </c>
      <c r="B16" s="54" t="s">
        <v>58</v>
      </c>
      <c r="C16" s="16" t="s">
        <v>59</v>
      </c>
      <c r="D16" s="16" t="s">
        <v>60</v>
      </c>
      <c r="E16" s="16" t="s">
        <v>61</v>
      </c>
      <c r="F16" s="16" t="s">
        <v>62</v>
      </c>
      <c r="G16" s="16" t="s">
        <v>63</v>
      </c>
      <c r="H16" s="16" t="s">
        <v>64</v>
      </c>
      <c r="I16" s="16" t="s">
        <v>29</v>
      </c>
      <c r="J16" s="54" t="s">
        <v>65</v>
      </c>
    </row>
    <row r="17" s="1" customFormat="1" spans="1:10">
      <c r="A17" s="55" t="s">
        <v>256</v>
      </c>
      <c r="B17" s="48" t="s">
        <v>67</v>
      </c>
      <c r="C17" s="21" t="s">
        <v>68</v>
      </c>
      <c r="D17" s="21" t="s">
        <v>37</v>
      </c>
      <c r="E17" s="21" t="s">
        <v>69</v>
      </c>
      <c r="F17" s="21" t="s">
        <v>36</v>
      </c>
      <c r="G17" s="21" t="s">
        <v>70</v>
      </c>
      <c r="H17" s="21" t="s">
        <v>35</v>
      </c>
      <c r="I17" s="21" t="s">
        <v>38</v>
      </c>
      <c r="J17" s="48" t="s">
        <v>71</v>
      </c>
    </row>
    <row r="18" s="1" customFormat="1" spans="1:10">
      <c r="A18" s="56"/>
      <c r="B18" s="57">
        <v>0.3</v>
      </c>
      <c r="C18" s="58">
        <v>44.15</v>
      </c>
      <c r="D18" s="59">
        <v>1032</v>
      </c>
      <c r="E18" s="58"/>
      <c r="F18" s="58">
        <v>3.62</v>
      </c>
      <c r="G18" s="59">
        <v>4502</v>
      </c>
      <c r="H18" s="58">
        <v>159.8</v>
      </c>
      <c r="I18" s="58">
        <v>6.5</v>
      </c>
      <c r="J18" s="61"/>
    </row>
    <row r="19" s="1" customFormat="1" spans="1:10">
      <c r="A19" s="56"/>
      <c r="B19" s="57">
        <v>0.35</v>
      </c>
      <c r="C19" s="58">
        <v>44.07</v>
      </c>
      <c r="D19" s="59">
        <v>1364</v>
      </c>
      <c r="E19" s="58" t="s">
        <v>39</v>
      </c>
      <c r="F19" s="58">
        <v>5.21</v>
      </c>
      <c r="G19" s="59">
        <v>5141</v>
      </c>
      <c r="H19" s="58">
        <v>229.6</v>
      </c>
      <c r="I19" s="58">
        <v>5.9</v>
      </c>
      <c r="J19" s="61" t="s">
        <v>39</v>
      </c>
    </row>
    <row r="20" s="1" customFormat="1" spans="1:10">
      <c r="A20" s="56"/>
      <c r="B20" s="57">
        <v>0.4</v>
      </c>
      <c r="C20" s="58">
        <v>43.98</v>
      </c>
      <c r="D20" s="59">
        <v>1871</v>
      </c>
      <c r="E20" s="58" t="s">
        <v>39</v>
      </c>
      <c r="F20" s="58">
        <v>7.91</v>
      </c>
      <c r="G20" s="59">
        <v>5961</v>
      </c>
      <c r="H20" s="58">
        <v>347.9</v>
      </c>
      <c r="I20" s="58">
        <v>5.4</v>
      </c>
      <c r="J20" s="61"/>
    </row>
    <row r="21" s="1" customFormat="1" spans="1:10">
      <c r="A21" s="56"/>
      <c r="B21" s="57">
        <v>0.45</v>
      </c>
      <c r="C21" s="58">
        <v>43.87</v>
      </c>
      <c r="D21" s="59">
        <v>2386</v>
      </c>
      <c r="E21" s="58" t="s">
        <v>39</v>
      </c>
      <c r="F21" s="58">
        <v>11.17</v>
      </c>
      <c r="G21" s="59">
        <v>6695</v>
      </c>
      <c r="H21" s="58">
        <v>490</v>
      </c>
      <c r="I21" s="58">
        <v>4.9</v>
      </c>
      <c r="J21" s="61"/>
    </row>
    <row r="22" s="1" customFormat="1" spans="1:10">
      <c r="A22" s="56"/>
      <c r="B22" s="57">
        <v>0.5</v>
      </c>
      <c r="C22" s="58">
        <v>43.75</v>
      </c>
      <c r="D22" s="59">
        <v>2897</v>
      </c>
      <c r="E22" s="58" t="s">
        <v>39</v>
      </c>
      <c r="F22" s="58">
        <v>15</v>
      </c>
      <c r="G22" s="59">
        <v>7368</v>
      </c>
      <c r="H22" s="58">
        <v>656.3</v>
      </c>
      <c r="I22" s="58">
        <v>4.4</v>
      </c>
      <c r="J22" s="61"/>
    </row>
    <row r="23" s="1" customFormat="1" spans="1:10">
      <c r="A23" s="56"/>
      <c r="B23" s="57">
        <v>0.55</v>
      </c>
      <c r="C23" s="58">
        <v>43.63</v>
      </c>
      <c r="D23" s="59">
        <v>3306</v>
      </c>
      <c r="E23" s="58" t="s">
        <v>39</v>
      </c>
      <c r="F23" s="58">
        <v>18.54</v>
      </c>
      <c r="G23" s="59">
        <v>7902</v>
      </c>
      <c r="H23" s="58">
        <v>808.9</v>
      </c>
      <c r="I23" s="58">
        <v>4.1</v>
      </c>
      <c r="J23" s="61"/>
    </row>
    <row r="24" s="1" customFormat="1" spans="1:10">
      <c r="A24" s="56"/>
      <c r="B24" s="57">
        <v>0.6</v>
      </c>
      <c r="C24" s="58">
        <v>43.44</v>
      </c>
      <c r="D24" s="59">
        <v>3834</v>
      </c>
      <c r="E24" s="58" t="s">
        <v>39</v>
      </c>
      <c r="F24" s="58">
        <v>23.69</v>
      </c>
      <c r="G24" s="59">
        <v>8480</v>
      </c>
      <c r="H24" s="58">
        <v>1029.1</v>
      </c>
      <c r="I24" s="58">
        <v>3.7</v>
      </c>
      <c r="J24" s="61"/>
    </row>
    <row r="25" s="1" customFormat="1" spans="1:10">
      <c r="A25" s="56"/>
      <c r="B25" s="57">
        <v>0.65</v>
      </c>
      <c r="C25" s="58">
        <v>43.28</v>
      </c>
      <c r="D25" s="59">
        <v>4243</v>
      </c>
      <c r="E25" s="58" t="s">
        <v>39</v>
      </c>
      <c r="F25" s="58">
        <v>28.73</v>
      </c>
      <c r="G25" s="59">
        <v>8986</v>
      </c>
      <c r="H25" s="58">
        <v>1243.4</v>
      </c>
      <c r="I25" s="58">
        <v>3.4</v>
      </c>
      <c r="J25" s="61"/>
    </row>
    <row r="26" s="1" customFormat="1" spans="1:10">
      <c r="A26" s="56"/>
      <c r="B26" s="57">
        <v>0.7</v>
      </c>
      <c r="C26" s="58">
        <v>43.06</v>
      </c>
      <c r="D26" s="59">
        <v>4776</v>
      </c>
      <c r="E26" s="58" t="s">
        <v>39</v>
      </c>
      <c r="F26" s="58">
        <v>35.11</v>
      </c>
      <c r="G26" s="59">
        <v>9552</v>
      </c>
      <c r="H26" s="58">
        <v>1511.8</v>
      </c>
      <c r="I26" s="58">
        <v>3.2</v>
      </c>
      <c r="J26" s="61"/>
    </row>
    <row r="27" s="1" customFormat="1" spans="1:10">
      <c r="A27" s="56"/>
      <c r="B27" s="57">
        <v>0.75</v>
      </c>
      <c r="C27" s="58">
        <v>42.87</v>
      </c>
      <c r="D27" s="59">
        <v>5203</v>
      </c>
      <c r="E27" s="58" t="s">
        <v>39</v>
      </c>
      <c r="F27" s="58">
        <v>40.53</v>
      </c>
      <c r="G27" s="59">
        <v>10050</v>
      </c>
      <c r="H27" s="58">
        <v>1737.5</v>
      </c>
      <c r="I27" s="58">
        <v>3</v>
      </c>
      <c r="J27" s="61"/>
    </row>
    <row r="28" s="1" customFormat="1" spans="1:10">
      <c r="A28" s="56"/>
      <c r="B28" s="57">
        <v>0.8</v>
      </c>
      <c r="C28" s="58">
        <v>42.63</v>
      </c>
      <c r="D28" s="59">
        <v>5729</v>
      </c>
      <c r="E28" s="58" t="s">
        <v>39</v>
      </c>
      <c r="F28" s="58">
        <v>46.38</v>
      </c>
      <c r="G28" s="59">
        <v>10498</v>
      </c>
      <c r="H28" s="58">
        <v>1977.2</v>
      </c>
      <c r="I28" s="58">
        <v>2.9</v>
      </c>
      <c r="J28" s="61"/>
    </row>
    <row r="29" s="1" customFormat="1" spans="1:10">
      <c r="A29" s="56"/>
      <c r="B29" s="57">
        <v>0.85</v>
      </c>
      <c r="C29" s="58">
        <v>42.34</v>
      </c>
      <c r="D29" s="59">
        <v>6266</v>
      </c>
      <c r="E29" s="58" t="s">
        <v>39</v>
      </c>
      <c r="F29" s="58">
        <v>54.36</v>
      </c>
      <c r="G29" s="59">
        <v>10845</v>
      </c>
      <c r="H29" s="58">
        <v>2301.6</v>
      </c>
      <c r="I29" s="58">
        <v>2.7</v>
      </c>
      <c r="J29" s="61"/>
    </row>
    <row r="30" s="1" customFormat="1" spans="1:10">
      <c r="A30" s="56"/>
      <c r="B30" s="57">
        <v>0.9</v>
      </c>
      <c r="C30" s="58">
        <v>42.05</v>
      </c>
      <c r="D30" s="59">
        <v>6650</v>
      </c>
      <c r="E30" s="58" t="s">
        <v>39</v>
      </c>
      <c r="F30" s="58">
        <v>61.34</v>
      </c>
      <c r="G30" s="59">
        <v>11191</v>
      </c>
      <c r="H30" s="58">
        <v>2579.3</v>
      </c>
      <c r="I30" s="58">
        <v>2.6</v>
      </c>
      <c r="J30" s="61"/>
    </row>
    <row r="31" s="1" customFormat="1" spans="1:10">
      <c r="A31" s="56"/>
      <c r="B31" s="57">
        <v>0.95</v>
      </c>
      <c r="C31" s="58">
        <v>41.74</v>
      </c>
      <c r="D31" s="59">
        <v>7093</v>
      </c>
      <c r="E31" s="58" t="s">
        <v>39</v>
      </c>
      <c r="F31" s="58">
        <v>71.24</v>
      </c>
      <c r="G31" s="59">
        <v>11426</v>
      </c>
      <c r="H31" s="58">
        <v>2973.6</v>
      </c>
      <c r="I31" s="58">
        <v>2.4</v>
      </c>
      <c r="J31" s="61"/>
    </row>
    <row r="32" s="1" customFormat="1" spans="1:10">
      <c r="A32" s="56"/>
      <c r="B32" s="57">
        <v>1</v>
      </c>
      <c r="C32" s="58">
        <v>41.46</v>
      </c>
      <c r="D32" s="59">
        <v>7334</v>
      </c>
      <c r="E32" s="58" t="s">
        <v>39</v>
      </c>
      <c r="F32" s="58">
        <v>75.94</v>
      </c>
      <c r="G32" s="59">
        <v>11644</v>
      </c>
      <c r="H32" s="58">
        <v>3148.5</v>
      </c>
      <c r="I32" s="58">
        <v>2.3</v>
      </c>
      <c r="J32" s="61"/>
    </row>
    <row r="33" s="1" customFormat="1" spans="1:10">
      <c r="A33" s="13" t="s">
        <v>15</v>
      </c>
      <c r="B33" s="53" t="s">
        <v>50</v>
      </c>
      <c r="C33" s="13" t="s">
        <v>51</v>
      </c>
      <c r="D33" s="13" t="s">
        <v>19</v>
      </c>
      <c r="E33" s="13" t="s">
        <v>52</v>
      </c>
      <c r="F33" s="13" t="s">
        <v>53</v>
      </c>
      <c r="G33" s="13" t="s">
        <v>54</v>
      </c>
      <c r="H33" s="13" t="s">
        <v>55</v>
      </c>
      <c r="I33" s="13" t="s">
        <v>20</v>
      </c>
      <c r="J33" s="53" t="s">
        <v>56</v>
      </c>
    </row>
    <row r="34" s="1" customFormat="1" ht="19.5" spans="1:10">
      <c r="A34" s="16" t="s">
        <v>57</v>
      </c>
      <c r="B34" s="54" t="s">
        <v>58</v>
      </c>
      <c r="C34" s="16" t="s">
        <v>59</v>
      </c>
      <c r="D34" s="16" t="s">
        <v>60</v>
      </c>
      <c r="E34" s="16" t="s">
        <v>61</v>
      </c>
      <c r="F34" s="16" t="s">
        <v>62</v>
      </c>
      <c r="G34" s="16" t="s">
        <v>63</v>
      </c>
      <c r="H34" s="16" t="s">
        <v>64</v>
      </c>
      <c r="I34" s="16" t="s">
        <v>29</v>
      </c>
      <c r="J34" s="54" t="s">
        <v>65</v>
      </c>
    </row>
    <row r="35" s="1" customFormat="1" spans="1:10">
      <c r="A35" s="55" t="s">
        <v>257</v>
      </c>
      <c r="B35" s="48" t="s">
        <v>67</v>
      </c>
      <c r="C35" s="21" t="s">
        <v>68</v>
      </c>
      <c r="D35" s="21" t="s">
        <v>37</v>
      </c>
      <c r="E35" s="21" t="s">
        <v>69</v>
      </c>
      <c r="F35" s="21" t="s">
        <v>36</v>
      </c>
      <c r="G35" s="21" t="s">
        <v>70</v>
      </c>
      <c r="H35" s="21" t="s">
        <v>35</v>
      </c>
      <c r="I35" s="21" t="s">
        <v>38</v>
      </c>
      <c r="J35" s="48" t="s">
        <v>71</v>
      </c>
    </row>
    <row r="36" s="1" customFormat="1" spans="1:10">
      <c r="A36" s="56"/>
      <c r="B36" s="57">
        <v>0.3</v>
      </c>
      <c r="C36" s="58">
        <v>50.02</v>
      </c>
      <c r="D36" s="59">
        <v>1174</v>
      </c>
      <c r="E36" s="58">
        <v>0.281</v>
      </c>
      <c r="F36" s="58">
        <v>3.83</v>
      </c>
      <c r="G36" s="59">
        <v>4777</v>
      </c>
      <c r="H36" s="58">
        <v>191.6</v>
      </c>
      <c r="I36" s="58">
        <v>6.1</v>
      </c>
      <c r="J36" s="76" t="s">
        <v>39</v>
      </c>
    </row>
    <row r="37" s="1" customFormat="1" spans="1:10">
      <c r="A37" s="56"/>
      <c r="B37" s="57">
        <v>0.35</v>
      </c>
      <c r="C37" s="58">
        <v>49.93</v>
      </c>
      <c r="D37" s="59">
        <v>1563</v>
      </c>
      <c r="E37" s="58">
        <v>0.367</v>
      </c>
      <c r="F37" s="58">
        <v>5.53</v>
      </c>
      <c r="G37" s="59">
        <v>5458</v>
      </c>
      <c r="H37" s="58">
        <v>276.1</v>
      </c>
      <c r="I37" s="58">
        <v>5.7</v>
      </c>
      <c r="J37" s="76"/>
    </row>
    <row r="38" s="1" customFormat="1" spans="1:10">
      <c r="A38" s="56"/>
      <c r="B38" s="57">
        <v>0.4</v>
      </c>
      <c r="C38" s="58">
        <v>49.85</v>
      </c>
      <c r="D38" s="59">
        <v>2105</v>
      </c>
      <c r="E38" s="58">
        <v>0.486</v>
      </c>
      <c r="F38" s="58">
        <v>8.11</v>
      </c>
      <c r="G38" s="59">
        <v>6236</v>
      </c>
      <c r="H38" s="58">
        <v>404.3</v>
      </c>
      <c r="I38" s="58">
        <v>5.2</v>
      </c>
      <c r="J38" s="76"/>
    </row>
    <row r="39" s="1" customFormat="1" spans="1:10">
      <c r="A39" s="56"/>
      <c r="B39" s="57">
        <v>0.45</v>
      </c>
      <c r="C39" s="58">
        <v>49.68</v>
      </c>
      <c r="D39" s="59">
        <v>2705</v>
      </c>
      <c r="E39" s="58">
        <v>0.63</v>
      </c>
      <c r="F39" s="58">
        <v>11.54</v>
      </c>
      <c r="G39" s="59">
        <v>7005</v>
      </c>
      <c r="H39" s="58">
        <v>573.3</v>
      </c>
      <c r="I39" s="58">
        <v>4.7</v>
      </c>
      <c r="J39" s="76"/>
    </row>
    <row r="40" s="1" customFormat="1" spans="1:10">
      <c r="A40" s="56"/>
      <c r="B40" s="57">
        <v>0.5</v>
      </c>
      <c r="C40" s="58">
        <v>49.52</v>
      </c>
      <c r="D40" s="59">
        <v>3240</v>
      </c>
      <c r="E40" s="58">
        <v>0.766</v>
      </c>
      <c r="F40" s="58">
        <v>15.41</v>
      </c>
      <c r="G40" s="59">
        <v>7692</v>
      </c>
      <c r="H40" s="58">
        <v>763.1</v>
      </c>
      <c r="I40" s="58">
        <v>4.2</v>
      </c>
      <c r="J40" s="76"/>
    </row>
    <row r="41" s="1" customFormat="1" spans="1:10">
      <c r="A41" s="56"/>
      <c r="B41" s="57">
        <v>0.55</v>
      </c>
      <c r="C41" s="58">
        <v>49.31</v>
      </c>
      <c r="D41" s="59">
        <v>3803</v>
      </c>
      <c r="E41" s="58">
        <v>0.91</v>
      </c>
      <c r="F41" s="58">
        <v>20.11</v>
      </c>
      <c r="G41" s="59">
        <v>8345</v>
      </c>
      <c r="H41" s="58">
        <v>991.6</v>
      </c>
      <c r="I41" s="58">
        <v>3.8</v>
      </c>
      <c r="J41" s="76"/>
    </row>
    <row r="42" s="1" customFormat="1" spans="1:10">
      <c r="A42" s="56"/>
      <c r="B42" s="57">
        <v>0.6</v>
      </c>
      <c r="C42" s="58">
        <v>49.16</v>
      </c>
      <c r="D42" s="59">
        <v>4287</v>
      </c>
      <c r="E42" s="58">
        <v>1.042</v>
      </c>
      <c r="F42" s="58">
        <v>24.69</v>
      </c>
      <c r="G42" s="59">
        <v>8836</v>
      </c>
      <c r="H42" s="58">
        <v>1213.8</v>
      </c>
      <c r="I42" s="58">
        <v>3.5</v>
      </c>
      <c r="J42" s="76"/>
    </row>
    <row r="43" s="1" customFormat="1" spans="1:10">
      <c r="A43" s="56"/>
      <c r="B43" s="57">
        <v>0.65</v>
      </c>
      <c r="C43" s="58">
        <v>49.01</v>
      </c>
      <c r="D43" s="59">
        <v>4710</v>
      </c>
      <c r="E43" s="58">
        <v>1.177</v>
      </c>
      <c r="F43" s="58">
        <v>29.7</v>
      </c>
      <c r="G43" s="59">
        <v>9308</v>
      </c>
      <c r="H43" s="58">
        <v>1455.6</v>
      </c>
      <c r="I43" s="58">
        <v>3.2</v>
      </c>
      <c r="J43" s="76"/>
    </row>
    <row r="44" s="1" customFormat="1" spans="1:10">
      <c r="A44" s="56"/>
      <c r="B44" s="57">
        <v>0.7</v>
      </c>
      <c r="C44" s="58">
        <v>48.85</v>
      </c>
      <c r="D44" s="59">
        <v>5278</v>
      </c>
      <c r="E44" s="58">
        <v>1.322</v>
      </c>
      <c r="F44" s="58">
        <v>35.87</v>
      </c>
      <c r="G44" s="59">
        <v>9788</v>
      </c>
      <c r="H44" s="58">
        <v>1752.2</v>
      </c>
      <c r="I44" s="58">
        <v>3</v>
      </c>
      <c r="J44" s="76"/>
    </row>
    <row r="45" s="1" customFormat="1" spans="1:10">
      <c r="A45" s="56"/>
      <c r="B45" s="57">
        <v>0.75</v>
      </c>
      <c r="C45" s="58">
        <v>48.64</v>
      </c>
      <c r="D45" s="59">
        <v>5804</v>
      </c>
      <c r="E45" s="58">
        <v>1.488</v>
      </c>
      <c r="F45" s="58">
        <v>42.77</v>
      </c>
      <c r="G45" s="59">
        <v>10295</v>
      </c>
      <c r="H45" s="58">
        <v>2080.3</v>
      </c>
      <c r="I45" s="58">
        <v>2.8</v>
      </c>
      <c r="J45" s="76"/>
    </row>
    <row r="46" s="1" customFormat="1" spans="1:10">
      <c r="A46" s="56"/>
      <c r="B46" s="57">
        <v>0.8</v>
      </c>
      <c r="C46" s="58">
        <v>48.46</v>
      </c>
      <c r="D46" s="59">
        <v>6198</v>
      </c>
      <c r="E46" s="58">
        <v>1.573</v>
      </c>
      <c r="F46" s="58">
        <v>47.1</v>
      </c>
      <c r="G46" s="59">
        <v>10658</v>
      </c>
      <c r="H46" s="58">
        <v>2282.5</v>
      </c>
      <c r="I46" s="58">
        <v>2.7</v>
      </c>
      <c r="J46" s="76"/>
    </row>
    <row r="47" s="1" customFormat="1" spans="1:10">
      <c r="A47" s="56"/>
      <c r="B47" s="57">
        <v>0.85</v>
      </c>
      <c r="C47" s="58">
        <v>48.22</v>
      </c>
      <c r="D47" s="59">
        <v>6638</v>
      </c>
      <c r="E47" s="58">
        <v>1.695</v>
      </c>
      <c r="F47" s="58">
        <v>53.24</v>
      </c>
      <c r="G47" s="59">
        <v>11048</v>
      </c>
      <c r="H47" s="58">
        <v>2567.2</v>
      </c>
      <c r="I47" s="58">
        <v>2.6</v>
      </c>
      <c r="J47" s="76"/>
    </row>
    <row r="48" s="1" customFormat="1" spans="1:10">
      <c r="A48" s="56"/>
      <c r="B48" s="57">
        <v>0.9</v>
      </c>
      <c r="C48" s="58">
        <v>47.89</v>
      </c>
      <c r="D48" s="59">
        <v>7123</v>
      </c>
      <c r="E48" s="58">
        <v>1.894</v>
      </c>
      <c r="F48" s="58">
        <v>62.48</v>
      </c>
      <c r="G48" s="59">
        <v>11480</v>
      </c>
      <c r="H48" s="58">
        <v>2992.2</v>
      </c>
      <c r="I48" s="58">
        <v>2.4</v>
      </c>
      <c r="J48" s="76"/>
    </row>
    <row r="49" s="1" customFormat="1" spans="1:10">
      <c r="A49" s="56"/>
      <c r="B49" s="57">
        <v>0.95</v>
      </c>
      <c r="C49" s="58">
        <v>47.58</v>
      </c>
      <c r="D49" s="59">
        <v>7495</v>
      </c>
      <c r="E49" s="58">
        <v>2.069</v>
      </c>
      <c r="F49" s="58">
        <v>70.87</v>
      </c>
      <c r="G49" s="59">
        <v>11752</v>
      </c>
      <c r="H49" s="58">
        <v>3372</v>
      </c>
      <c r="I49" s="58">
        <v>2.2</v>
      </c>
      <c r="J49" s="76"/>
    </row>
    <row r="50" s="1" customFormat="1" spans="1:10">
      <c r="A50" s="56"/>
      <c r="B50" s="63">
        <v>1</v>
      </c>
      <c r="C50" s="64">
        <v>47.46</v>
      </c>
      <c r="D50" s="55">
        <v>7903</v>
      </c>
      <c r="E50" s="64">
        <v>2.263</v>
      </c>
      <c r="F50" s="64">
        <v>79.81</v>
      </c>
      <c r="G50" s="55">
        <v>12036</v>
      </c>
      <c r="H50" s="64">
        <v>3787.8</v>
      </c>
      <c r="I50" s="64">
        <v>2.1</v>
      </c>
      <c r="J50" s="76"/>
    </row>
    <row r="51" s="1" customFormat="1" ht="24" customHeight="1" spans="1:10">
      <c r="A51" s="12" t="s">
        <v>82</v>
      </c>
      <c r="B51" s="12"/>
      <c r="C51" s="12"/>
      <c r="D51" s="12"/>
      <c r="E51" s="12"/>
      <c r="F51" s="12"/>
      <c r="G51" s="12"/>
      <c r="H51" s="12"/>
      <c r="I51" s="12"/>
      <c r="J51" s="12"/>
    </row>
    <row r="52" s="1" customFormat="1" ht="228" customHeight="1" spans="1:10">
      <c r="A52" s="65" t="str">
        <f>_xlfn.DISPIMG("ID_3A12071A8D3C40F88C2906A2E20E4462",1)</f>
        <v>=DISPIMG("ID_3A12071A8D3C40F88C2906A2E20E4462",1)</v>
      </c>
      <c r="B52" s="65"/>
      <c r="C52" s="65"/>
      <c r="D52" s="65"/>
      <c r="E52" s="65"/>
      <c r="F52" s="65"/>
      <c r="G52" s="65"/>
      <c r="H52" s="65"/>
      <c r="I52" s="65"/>
      <c r="J52" s="66"/>
    </row>
  </sheetData>
  <mergeCells count="29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A14:J14"/>
    <mergeCell ref="A51:J51"/>
    <mergeCell ref="A52:J52"/>
    <mergeCell ref="A11:A13"/>
    <mergeCell ref="A17:A32"/>
    <mergeCell ref="A35:A50"/>
    <mergeCell ref="J19:J32"/>
    <mergeCell ref="J36:J50"/>
    <mergeCell ref="A2:D7"/>
  </mergeCells>
  <pageMargins left="0.75" right="0.75" top="1" bottom="1" header="0.5" footer="0.5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topLeftCell="A3" workbookViewId="0">
      <selection activeCell="A8" sqref="$A8:$XFD8"/>
    </sheetView>
  </sheetViews>
  <sheetFormatPr defaultColWidth="10" defaultRowHeight="14.25"/>
  <cols>
    <col min="1" max="9" width="10" style="7" customWidth="1"/>
    <col min="10" max="10" width="10" style="1" customWidth="1"/>
    <col min="11" max="11" width="22.5916666666667" style="1" customWidth="1"/>
    <col min="12" max="16384" width="10" style="1"/>
  </cols>
  <sheetData>
    <row r="1" s="1" customFormat="1" ht="54" customHeight="1" spans="1:11">
      <c r="A1" s="2" t="s">
        <v>258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6"/>
    </row>
    <row r="2" s="1" customFormat="1" ht="34" customHeight="1" spans="1:11">
      <c r="A2" s="7" t="str">
        <f>_xlfn.DISPIMG("ID_0AF5D0F74DB449FD802AC90DFC28A8B9",1)</f>
        <v>=DISPIMG("ID_0AF5D0F74DB449FD802AC90DFC28A8B9",1)</v>
      </c>
      <c r="B2" s="8"/>
      <c r="C2" s="8"/>
      <c r="D2" s="8"/>
      <c r="E2" s="9" t="s">
        <v>2</v>
      </c>
      <c r="F2" s="10"/>
      <c r="G2" s="10"/>
      <c r="H2" s="10" t="s">
        <v>259</v>
      </c>
      <c r="I2" s="10"/>
      <c r="J2" s="10"/>
      <c r="K2" s="11"/>
    </row>
    <row r="3" s="1" customFormat="1" ht="34" customHeight="1" spans="1:11">
      <c r="A3" s="8"/>
      <c r="B3" s="8"/>
      <c r="C3" s="8"/>
      <c r="D3" s="8"/>
      <c r="E3" s="9" t="s">
        <v>4</v>
      </c>
      <c r="F3" s="10"/>
      <c r="G3" s="10"/>
      <c r="H3" s="10" t="s">
        <v>5</v>
      </c>
      <c r="I3" s="10"/>
      <c r="J3" s="10"/>
      <c r="K3" s="11"/>
    </row>
    <row r="4" s="1" customFormat="1" ht="34" customHeight="1" spans="1:11">
      <c r="A4" s="8"/>
      <c r="B4" s="8"/>
      <c r="C4" s="8"/>
      <c r="D4" s="8"/>
      <c r="E4" s="9" t="s">
        <v>6</v>
      </c>
      <c r="F4" s="10"/>
      <c r="G4" s="10"/>
      <c r="H4" s="10" t="s">
        <v>7</v>
      </c>
      <c r="I4" s="10"/>
      <c r="J4" s="10"/>
      <c r="K4" s="11"/>
    </row>
    <row r="5" s="1" customFormat="1" ht="34" customHeight="1" spans="1:11">
      <c r="A5" s="8"/>
      <c r="B5" s="8"/>
      <c r="C5" s="8"/>
      <c r="D5" s="8"/>
      <c r="E5" s="9" t="s">
        <v>8</v>
      </c>
      <c r="F5" s="10"/>
      <c r="G5" s="10"/>
      <c r="H5" s="10" t="s">
        <v>210</v>
      </c>
      <c r="I5" s="10"/>
      <c r="J5" s="10"/>
      <c r="K5" s="11"/>
    </row>
    <row r="6" s="1" customFormat="1" ht="34" customHeight="1" spans="1:11">
      <c r="A6" s="8"/>
      <c r="B6" s="8"/>
      <c r="C6" s="8"/>
      <c r="D6" s="8"/>
      <c r="E6" s="9" t="s">
        <v>10</v>
      </c>
      <c r="F6" s="10"/>
      <c r="G6" s="10"/>
      <c r="H6" s="9" t="s">
        <v>260</v>
      </c>
      <c r="I6" s="10"/>
      <c r="J6" s="10"/>
      <c r="K6" s="11"/>
    </row>
    <row r="7" s="1" customFormat="1" ht="34" customHeight="1" spans="1:11">
      <c r="A7" s="8"/>
      <c r="B7" s="8"/>
      <c r="C7" s="8"/>
      <c r="D7" s="8"/>
      <c r="E7" s="9" t="s">
        <v>12</v>
      </c>
      <c r="F7" s="10"/>
      <c r="G7" s="10"/>
      <c r="H7" s="10" t="s">
        <v>13</v>
      </c>
      <c r="I7" s="10"/>
      <c r="J7" s="10"/>
      <c r="K7" s="11"/>
    </row>
    <row r="8" s="1" customFormat="1" ht="24" customHeight="1" spans="1:11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</row>
    <row r="9" s="1" customFormat="1" spans="1:11">
      <c r="A9" s="13" t="s">
        <v>15</v>
      </c>
      <c r="B9" s="13" t="s">
        <v>16</v>
      </c>
      <c r="C9" s="13" t="s">
        <v>17</v>
      </c>
      <c r="D9" s="13" t="s">
        <v>18</v>
      </c>
      <c r="E9" s="13" t="s">
        <v>19</v>
      </c>
      <c r="F9" s="13" t="s">
        <v>20</v>
      </c>
      <c r="G9" s="14" t="s">
        <v>21</v>
      </c>
      <c r="H9" s="15"/>
      <c r="I9" s="13" t="s">
        <v>22</v>
      </c>
      <c r="J9" s="13" t="s">
        <v>23</v>
      </c>
    </row>
    <row r="10" s="1" customFormat="1" ht="19.5" spans="1:11">
      <c r="A10" s="16" t="s">
        <v>24</v>
      </c>
      <c r="B10" s="16" t="s">
        <v>25</v>
      </c>
      <c r="C10" s="16" t="s">
        <v>26</v>
      </c>
      <c r="D10" s="16" t="s">
        <v>27</v>
      </c>
      <c r="E10" s="16" t="s">
        <v>28</v>
      </c>
      <c r="F10" s="16" t="s">
        <v>29</v>
      </c>
      <c r="G10" s="17" t="s">
        <v>30</v>
      </c>
      <c r="H10" s="18"/>
      <c r="I10" s="16" t="s">
        <v>31</v>
      </c>
      <c r="J10" s="19" t="s">
        <v>32</v>
      </c>
    </row>
    <row r="11" s="1" customFormat="1" spans="1:11">
      <c r="A11" s="20" t="s">
        <v>261</v>
      </c>
      <c r="B11" s="21" t="s">
        <v>34</v>
      </c>
      <c r="C11" s="21" t="s">
        <v>35</v>
      </c>
      <c r="D11" s="21" t="s">
        <v>36</v>
      </c>
      <c r="E11" s="21" t="s">
        <v>37</v>
      </c>
      <c r="F11" s="21" t="s">
        <v>38</v>
      </c>
      <c r="G11" s="22" t="s">
        <v>39</v>
      </c>
      <c r="H11" s="23"/>
      <c r="I11" s="21" t="s">
        <v>40</v>
      </c>
      <c r="J11" s="48" t="s">
        <v>36</v>
      </c>
    </row>
    <row r="12" s="1" customFormat="1" spans="1:11">
      <c r="A12" s="25"/>
      <c r="B12" s="55">
        <v>360</v>
      </c>
      <c r="C12" s="64">
        <v>2678.6</v>
      </c>
      <c r="D12" s="64">
        <v>109.78</v>
      </c>
      <c r="E12" s="55">
        <v>9007</v>
      </c>
      <c r="F12" s="64">
        <v>3.362</v>
      </c>
      <c r="G12" s="72" t="s">
        <v>230</v>
      </c>
      <c r="H12" s="73"/>
      <c r="I12" s="74">
        <v>6</v>
      </c>
      <c r="J12" s="75">
        <v>100</v>
      </c>
    </row>
    <row r="13" s="1" customFormat="1" ht="24" customHeight="1" spans="1:11">
      <c r="A13" s="12" t="s">
        <v>49</v>
      </c>
      <c r="B13" s="12"/>
      <c r="C13" s="12"/>
      <c r="D13" s="12"/>
      <c r="E13" s="12"/>
      <c r="F13" s="12"/>
      <c r="G13" s="12"/>
      <c r="H13" s="12"/>
      <c r="I13" s="12"/>
      <c r="J13" s="12"/>
    </row>
    <row r="14" s="1" customFormat="1" spans="1:11">
      <c r="A14" s="13" t="s">
        <v>15</v>
      </c>
      <c r="B14" s="53" t="s">
        <v>50</v>
      </c>
      <c r="C14" s="13" t="s">
        <v>51</v>
      </c>
      <c r="D14" s="13" t="s">
        <v>19</v>
      </c>
      <c r="E14" s="13" t="s">
        <v>52</v>
      </c>
      <c r="F14" s="13" t="s">
        <v>53</v>
      </c>
      <c r="G14" s="13" t="s">
        <v>54</v>
      </c>
      <c r="H14" s="13" t="s">
        <v>55</v>
      </c>
      <c r="I14" s="13" t="s">
        <v>20</v>
      </c>
      <c r="J14" s="53" t="s">
        <v>56</v>
      </c>
    </row>
    <row r="15" s="1" customFormat="1" ht="19.5" spans="1:11">
      <c r="A15" s="16" t="s">
        <v>57</v>
      </c>
      <c r="B15" s="54" t="s">
        <v>58</v>
      </c>
      <c r="C15" s="16" t="s">
        <v>59</v>
      </c>
      <c r="D15" s="16" t="s">
        <v>60</v>
      </c>
      <c r="E15" s="16" t="s">
        <v>61</v>
      </c>
      <c r="F15" s="16" t="s">
        <v>62</v>
      </c>
      <c r="G15" s="16" t="s">
        <v>63</v>
      </c>
      <c r="H15" s="16" t="s">
        <v>64</v>
      </c>
      <c r="I15" s="16" t="s">
        <v>29</v>
      </c>
      <c r="J15" s="54" t="s">
        <v>65</v>
      </c>
    </row>
    <row r="16" s="1" customFormat="1" spans="1:11">
      <c r="A16" s="55" t="s">
        <v>262</v>
      </c>
      <c r="B16" s="48" t="s">
        <v>67</v>
      </c>
      <c r="C16" s="21" t="s">
        <v>68</v>
      </c>
      <c r="D16" s="21" t="s">
        <v>37</v>
      </c>
      <c r="E16" s="21" t="s">
        <v>69</v>
      </c>
      <c r="F16" s="21" t="s">
        <v>36</v>
      </c>
      <c r="G16" s="21" t="s">
        <v>70</v>
      </c>
      <c r="H16" s="21" t="s">
        <v>35</v>
      </c>
      <c r="I16" s="21" t="s">
        <v>38</v>
      </c>
      <c r="J16" s="48" t="s">
        <v>71</v>
      </c>
    </row>
    <row r="17" s="1" customFormat="1" spans="1:10">
      <c r="A17" s="56"/>
      <c r="B17" s="57">
        <v>0.3</v>
      </c>
      <c r="C17" s="58">
        <v>25.08</v>
      </c>
      <c r="D17" s="59">
        <v>772</v>
      </c>
      <c r="E17" s="58" t="s">
        <v>39</v>
      </c>
      <c r="F17" s="58">
        <v>7.62</v>
      </c>
      <c r="G17" s="59">
        <v>4725</v>
      </c>
      <c r="H17" s="58">
        <v>191.1</v>
      </c>
      <c r="I17" s="58">
        <v>4.04</v>
      </c>
      <c r="J17" s="76" t="s">
        <v>39</v>
      </c>
    </row>
    <row r="18" s="1" customFormat="1" spans="1:10">
      <c r="A18" s="56"/>
      <c r="B18" s="57">
        <v>0.35</v>
      </c>
      <c r="C18" s="58">
        <v>25.04</v>
      </c>
      <c r="D18" s="59">
        <v>1092</v>
      </c>
      <c r="E18" s="58" t="s">
        <v>39</v>
      </c>
      <c r="F18" s="58">
        <v>10.21</v>
      </c>
      <c r="G18" s="59">
        <v>5590</v>
      </c>
      <c r="H18" s="58">
        <v>255.7</v>
      </c>
      <c r="I18" s="58">
        <v>4.27</v>
      </c>
      <c r="J18" s="76"/>
    </row>
    <row r="19" s="1" customFormat="1" spans="1:10">
      <c r="A19" s="56"/>
      <c r="B19" s="57">
        <v>0.4</v>
      </c>
      <c r="C19" s="58">
        <v>25</v>
      </c>
      <c r="D19" s="59">
        <v>1299</v>
      </c>
      <c r="E19" s="58" t="s">
        <v>39</v>
      </c>
      <c r="F19" s="58">
        <v>14.55</v>
      </c>
      <c r="G19" s="59">
        <v>6375</v>
      </c>
      <c r="H19" s="58">
        <v>363.8</v>
      </c>
      <c r="I19" s="58">
        <v>3.57</v>
      </c>
      <c r="J19" s="76"/>
    </row>
    <row r="20" s="1" customFormat="1" spans="1:10">
      <c r="A20" s="56"/>
      <c r="B20" s="57">
        <v>0.45</v>
      </c>
      <c r="C20" s="58">
        <v>24.95</v>
      </c>
      <c r="D20" s="59">
        <v>1527</v>
      </c>
      <c r="E20" s="58" t="s">
        <v>39</v>
      </c>
      <c r="F20" s="58">
        <v>18.49</v>
      </c>
      <c r="G20" s="59">
        <v>7140</v>
      </c>
      <c r="H20" s="58">
        <v>461.3</v>
      </c>
      <c r="I20" s="58">
        <v>3.31</v>
      </c>
      <c r="J20" s="76"/>
    </row>
    <row r="21" s="1" customFormat="1" spans="1:10">
      <c r="A21" s="56"/>
      <c r="B21" s="57">
        <v>0.5</v>
      </c>
      <c r="C21" s="58">
        <v>24.91</v>
      </c>
      <c r="D21" s="59">
        <v>1921</v>
      </c>
      <c r="E21" s="58" t="s">
        <v>39</v>
      </c>
      <c r="F21" s="58">
        <v>25.53</v>
      </c>
      <c r="G21" s="59">
        <v>7902</v>
      </c>
      <c r="H21" s="58">
        <v>636</v>
      </c>
      <c r="I21" s="58">
        <v>3.02</v>
      </c>
      <c r="J21" s="76"/>
    </row>
    <row r="22" s="1" customFormat="1" spans="1:10">
      <c r="A22" s="56"/>
      <c r="B22" s="57">
        <v>0.55</v>
      </c>
      <c r="C22" s="58">
        <v>24.86</v>
      </c>
      <c r="D22" s="59">
        <v>2314</v>
      </c>
      <c r="E22" s="58" t="s">
        <v>39</v>
      </c>
      <c r="F22" s="58">
        <v>30.32</v>
      </c>
      <c r="G22" s="59">
        <v>8641</v>
      </c>
      <c r="H22" s="58">
        <v>753.8</v>
      </c>
      <c r="I22" s="58">
        <v>3.07</v>
      </c>
      <c r="J22" s="76"/>
    </row>
    <row r="23" s="1" customFormat="1" spans="1:10">
      <c r="A23" s="56"/>
      <c r="B23" s="57">
        <v>0.6</v>
      </c>
      <c r="C23" s="58">
        <v>24.81</v>
      </c>
      <c r="D23" s="59">
        <v>2711</v>
      </c>
      <c r="E23" s="58" t="s">
        <v>39</v>
      </c>
      <c r="F23" s="58">
        <v>39.73</v>
      </c>
      <c r="G23" s="59">
        <v>9353</v>
      </c>
      <c r="H23" s="58">
        <v>985.7</v>
      </c>
      <c r="I23" s="58">
        <v>2.75</v>
      </c>
      <c r="J23" s="76"/>
    </row>
    <row r="24" s="1" customFormat="1" spans="1:10">
      <c r="A24" s="56"/>
      <c r="B24" s="57">
        <v>0.65</v>
      </c>
      <c r="C24" s="58">
        <v>24.76</v>
      </c>
      <c r="D24" s="59">
        <v>3119</v>
      </c>
      <c r="E24" s="58" t="s">
        <v>39</v>
      </c>
      <c r="F24" s="58">
        <v>45.48</v>
      </c>
      <c r="G24" s="59">
        <v>10034</v>
      </c>
      <c r="H24" s="58">
        <v>1126.1</v>
      </c>
      <c r="I24" s="58">
        <v>2.77</v>
      </c>
      <c r="J24" s="76"/>
    </row>
    <row r="25" s="1" customFormat="1" spans="1:10">
      <c r="A25" s="56"/>
      <c r="B25" s="57">
        <v>0.7</v>
      </c>
      <c r="C25" s="58">
        <v>24.71</v>
      </c>
      <c r="D25" s="59">
        <v>3512</v>
      </c>
      <c r="E25" s="58" t="s">
        <v>39</v>
      </c>
      <c r="F25" s="58">
        <v>52.25</v>
      </c>
      <c r="G25" s="59">
        <v>10689</v>
      </c>
      <c r="H25" s="58">
        <v>1291.1</v>
      </c>
      <c r="I25" s="58">
        <v>2.72</v>
      </c>
      <c r="J25" s="76"/>
    </row>
    <row r="26" s="1" customFormat="1" spans="1:10">
      <c r="A26" s="56"/>
      <c r="B26" s="57">
        <v>0.75</v>
      </c>
      <c r="C26" s="58">
        <v>24.66</v>
      </c>
      <c r="D26" s="59">
        <v>3887</v>
      </c>
      <c r="E26" s="58" t="s">
        <v>39</v>
      </c>
      <c r="F26" s="58">
        <v>56.91</v>
      </c>
      <c r="G26" s="59">
        <v>11315</v>
      </c>
      <c r="H26" s="58">
        <v>1403.4</v>
      </c>
      <c r="I26" s="58">
        <v>2.77</v>
      </c>
      <c r="J26" s="76"/>
    </row>
    <row r="27" s="1" customFormat="1" spans="1:10">
      <c r="A27" s="56"/>
      <c r="B27" s="57">
        <v>0.8</v>
      </c>
      <c r="C27" s="58">
        <v>24.61</v>
      </c>
      <c r="D27" s="59">
        <v>4302</v>
      </c>
      <c r="E27" s="58" t="s">
        <v>39</v>
      </c>
      <c r="F27" s="58">
        <v>66.47</v>
      </c>
      <c r="G27" s="59">
        <v>11908</v>
      </c>
      <c r="H27" s="58">
        <v>1635.8</v>
      </c>
      <c r="I27" s="58">
        <v>2.63</v>
      </c>
      <c r="J27" s="76"/>
    </row>
    <row r="28" s="1" customFormat="1" spans="1:10">
      <c r="A28" s="56"/>
      <c r="B28" s="57">
        <v>0.85</v>
      </c>
      <c r="C28" s="58">
        <v>24.56</v>
      </c>
      <c r="D28" s="59">
        <v>4741</v>
      </c>
      <c r="E28" s="58" t="s">
        <v>39</v>
      </c>
      <c r="F28" s="58">
        <v>77.22</v>
      </c>
      <c r="G28" s="59">
        <v>12464</v>
      </c>
      <c r="H28" s="58">
        <v>1896.5</v>
      </c>
      <c r="I28" s="58">
        <v>2.5</v>
      </c>
      <c r="J28" s="76"/>
    </row>
    <row r="29" s="1" customFormat="1" spans="1:10">
      <c r="A29" s="56"/>
      <c r="B29" s="57">
        <v>0.9</v>
      </c>
      <c r="C29" s="58">
        <v>24.51</v>
      </c>
      <c r="D29" s="59">
        <v>5154</v>
      </c>
      <c r="E29" s="58" t="s">
        <v>39</v>
      </c>
      <c r="F29" s="58">
        <v>90.64</v>
      </c>
      <c r="G29" s="59">
        <v>12979</v>
      </c>
      <c r="H29" s="58">
        <v>2221.6</v>
      </c>
      <c r="I29" s="58">
        <v>2.32</v>
      </c>
      <c r="J29" s="76"/>
    </row>
    <row r="30" s="1" customFormat="1" spans="1:10">
      <c r="A30" s="56"/>
      <c r="B30" s="57">
        <v>0.95</v>
      </c>
      <c r="C30" s="58">
        <v>24.45</v>
      </c>
      <c r="D30" s="59">
        <v>5520</v>
      </c>
      <c r="E30" s="58" t="s">
        <v>39</v>
      </c>
      <c r="F30" s="58">
        <v>99.89</v>
      </c>
      <c r="G30" s="59">
        <v>13449</v>
      </c>
      <c r="H30" s="58">
        <v>2442.3</v>
      </c>
      <c r="I30" s="58">
        <v>2.26</v>
      </c>
      <c r="J30" s="76"/>
    </row>
    <row r="31" s="1" customFormat="1" spans="1:10">
      <c r="A31" s="56"/>
      <c r="B31" s="63">
        <v>1</v>
      </c>
      <c r="C31" s="64">
        <v>24.4</v>
      </c>
      <c r="D31" s="55">
        <v>9007</v>
      </c>
      <c r="E31" s="64" t="s">
        <v>39</v>
      </c>
      <c r="F31" s="64">
        <v>109.78</v>
      </c>
      <c r="G31" s="55">
        <v>13869</v>
      </c>
      <c r="H31" s="64">
        <v>2678.6</v>
      </c>
      <c r="I31" s="64">
        <v>3.36</v>
      </c>
      <c r="J31" s="76"/>
    </row>
    <row r="32" s="1" customFormat="1" ht="24" customHeight="1" spans="1:10">
      <c r="A32" s="12" t="s">
        <v>82</v>
      </c>
      <c r="B32" s="12"/>
      <c r="C32" s="12"/>
      <c r="D32" s="12"/>
      <c r="E32" s="12"/>
      <c r="F32" s="12"/>
      <c r="G32" s="12"/>
      <c r="H32" s="12"/>
      <c r="I32" s="12"/>
      <c r="J32" s="12"/>
    </row>
    <row r="33" s="1" customFormat="1" ht="228" customHeight="1" spans="1:10">
      <c r="A33" s="65" t="str">
        <f>_xlfn.DISPIMG("ID_AA19D4220CA54CC98B5F9D527C7C55F0",1)</f>
        <v>=DISPIMG("ID_AA19D4220CA54CC98B5F9D527C7C55F0",1)</v>
      </c>
      <c r="B33" s="65"/>
      <c r="C33" s="65"/>
      <c r="D33" s="65"/>
      <c r="E33" s="65"/>
      <c r="F33" s="65"/>
      <c r="G33" s="65"/>
      <c r="H33" s="65"/>
      <c r="I33" s="65"/>
      <c r="J33" s="66"/>
    </row>
  </sheetData>
  <mergeCells count="26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A13:J13"/>
    <mergeCell ref="A32:J32"/>
    <mergeCell ref="A33:J33"/>
    <mergeCell ref="A11:A12"/>
    <mergeCell ref="A16:A31"/>
    <mergeCell ref="J17:J31"/>
    <mergeCell ref="A2:D7"/>
  </mergeCells>
  <pageMargins left="0.75" right="0.75" top="1" bottom="1" header="0.5" footer="0.5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8"/>
  <sheetViews>
    <sheetView topLeftCell="A2" workbookViewId="0">
      <selection activeCell="A8" sqref="$A8:$XFD8"/>
    </sheetView>
  </sheetViews>
  <sheetFormatPr defaultColWidth="10" defaultRowHeight="14.25"/>
  <cols>
    <col min="1" max="7" width="10" style="7" customWidth="1"/>
    <col min="8" max="8" width="22.7583333333333" style="7" customWidth="1"/>
    <col min="9" max="9" width="10" style="7" customWidth="1"/>
    <col min="10" max="10" width="10" style="1" customWidth="1"/>
    <col min="11" max="11" width="22.5916666666667" style="1" customWidth="1"/>
    <col min="12" max="16384" width="10" style="1"/>
  </cols>
  <sheetData>
    <row r="1" s="1" customFormat="1" ht="54" customHeight="1" spans="1:11">
      <c r="A1" s="2" t="s">
        <v>263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6"/>
    </row>
    <row r="2" s="1" customFormat="1" ht="34" customHeight="1" spans="1:11">
      <c r="A2" s="7" t="str">
        <f>_xlfn.DISPIMG("ID_01217C07CB9649DDB07191700838BE88",1)</f>
        <v>=DISPIMG("ID_01217C07CB9649DDB07191700838BE88",1)</v>
      </c>
      <c r="B2" s="8"/>
      <c r="C2" s="8"/>
      <c r="D2" s="8"/>
      <c r="E2" s="9" t="s">
        <v>2</v>
      </c>
      <c r="F2" s="10"/>
      <c r="G2" s="10"/>
      <c r="H2" s="10" t="s">
        <v>264</v>
      </c>
      <c r="I2" s="10"/>
      <c r="J2" s="10"/>
      <c r="K2" s="11"/>
    </row>
    <row r="3" s="1" customFormat="1" ht="34" customHeight="1" spans="1:11">
      <c r="A3" s="8"/>
      <c r="B3" s="8"/>
      <c r="C3" s="8"/>
      <c r="D3" s="8"/>
      <c r="E3" s="9" t="s">
        <v>4</v>
      </c>
      <c r="F3" s="10"/>
      <c r="G3" s="10"/>
      <c r="H3" s="10" t="s">
        <v>100</v>
      </c>
      <c r="I3" s="10"/>
      <c r="J3" s="10"/>
      <c r="K3" s="11"/>
    </row>
    <row r="4" s="1" customFormat="1" ht="34" customHeight="1" spans="1:11">
      <c r="A4" s="8"/>
      <c r="B4" s="8"/>
      <c r="C4" s="8"/>
      <c r="D4" s="8"/>
      <c r="E4" s="9" t="s">
        <v>6</v>
      </c>
      <c r="F4" s="10"/>
      <c r="G4" s="10"/>
      <c r="H4" s="10" t="s">
        <v>7</v>
      </c>
      <c r="I4" s="10"/>
      <c r="J4" s="10"/>
      <c r="K4" s="11"/>
    </row>
    <row r="5" s="1" customFormat="1" ht="34" customHeight="1" spans="1:11">
      <c r="A5" s="8"/>
      <c r="B5" s="8"/>
      <c r="C5" s="8"/>
      <c r="D5" s="8"/>
      <c r="E5" s="9" t="s">
        <v>8</v>
      </c>
      <c r="F5" s="10"/>
      <c r="G5" s="10"/>
      <c r="H5" s="10" t="s">
        <v>210</v>
      </c>
      <c r="I5" s="10"/>
      <c r="J5" s="10"/>
      <c r="K5" s="11"/>
    </row>
    <row r="6" s="1" customFormat="1" ht="34" customHeight="1" spans="1:11">
      <c r="A6" s="8"/>
      <c r="B6" s="8"/>
      <c r="C6" s="8"/>
      <c r="D6" s="8"/>
      <c r="E6" s="9" t="s">
        <v>10</v>
      </c>
      <c r="F6" s="10"/>
      <c r="G6" s="10"/>
      <c r="H6" s="10" t="s">
        <v>265</v>
      </c>
      <c r="I6" s="10"/>
      <c r="J6" s="10"/>
      <c r="K6" s="11"/>
    </row>
    <row r="7" s="1" customFormat="1" ht="34" customHeight="1" spans="1:11">
      <c r="A7" s="8"/>
      <c r="B7" s="8"/>
      <c r="C7" s="8"/>
      <c r="D7" s="8"/>
      <c r="E7" s="9" t="s">
        <v>12</v>
      </c>
      <c r="F7" s="10"/>
      <c r="G7" s="10"/>
      <c r="H7" s="10" t="s">
        <v>13</v>
      </c>
      <c r="I7" s="10"/>
      <c r="J7" s="10"/>
      <c r="K7" s="11"/>
    </row>
    <row r="8" s="1" customFormat="1" ht="24" customHeight="1" spans="1:11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</row>
    <row r="9" s="1" customFormat="1" spans="1:11">
      <c r="A9" s="13" t="s">
        <v>15</v>
      </c>
      <c r="B9" s="13" t="s">
        <v>16</v>
      </c>
      <c r="C9" s="13" t="s">
        <v>17</v>
      </c>
      <c r="D9" s="13" t="s">
        <v>18</v>
      </c>
      <c r="E9" s="13" t="s">
        <v>19</v>
      </c>
      <c r="F9" s="13" t="s">
        <v>20</v>
      </c>
      <c r="G9" s="14" t="s">
        <v>21</v>
      </c>
      <c r="H9" s="15"/>
      <c r="I9" s="13" t="s">
        <v>22</v>
      </c>
      <c r="J9" s="13" t="s">
        <v>23</v>
      </c>
    </row>
    <row r="10" s="1" customFormat="1" ht="19.5" spans="1:11">
      <c r="A10" s="16" t="s">
        <v>24</v>
      </c>
      <c r="B10" s="16" t="s">
        <v>25</v>
      </c>
      <c r="C10" s="16" t="s">
        <v>26</v>
      </c>
      <c r="D10" s="16" t="s">
        <v>27</v>
      </c>
      <c r="E10" s="16" t="s">
        <v>28</v>
      </c>
      <c r="F10" s="16" t="s">
        <v>29</v>
      </c>
      <c r="G10" s="17" t="s">
        <v>30</v>
      </c>
      <c r="H10" s="18"/>
      <c r="I10" s="16" t="s">
        <v>31</v>
      </c>
      <c r="J10" s="19" t="s">
        <v>32</v>
      </c>
    </row>
    <row r="11" s="1" customFormat="1" spans="1:11">
      <c r="A11" s="20" t="s">
        <v>266</v>
      </c>
      <c r="B11" s="21" t="s">
        <v>34</v>
      </c>
      <c r="C11" s="21" t="s">
        <v>35</v>
      </c>
      <c r="D11" s="21" t="s">
        <v>36</v>
      </c>
      <c r="E11" s="21" t="s">
        <v>37</v>
      </c>
      <c r="F11" s="21" t="s">
        <v>38</v>
      </c>
      <c r="G11" s="22" t="s">
        <v>39</v>
      </c>
      <c r="H11" s="23"/>
      <c r="I11" s="21" t="s">
        <v>40</v>
      </c>
      <c r="J11" s="48" t="s">
        <v>36</v>
      </c>
    </row>
    <row r="12" s="1" customFormat="1" spans="1:11">
      <c r="A12" s="25"/>
      <c r="B12" s="26">
        <v>280</v>
      </c>
      <c r="C12" s="49">
        <v>2484.92</v>
      </c>
      <c r="D12" s="49">
        <v>54.47</v>
      </c>
      <c r="E12" s="26">
        <v>7032</v>
      </c>
      <c r="F12" s="49">
        <v>2.83</v>
      </c>
      <c r="G12" s="27" t="s">
        <v>267</v>
      </c>
      <c r="H12" s="28"/>
      <c r="I12" s="26">
        <v>12</v>
      </c>
      <c r="J12" s="50">
        <v>120</v>
      </c>
    </row>
    <row r="13" s="1" customFormat="1" spans="1:11">
      <c r="A13" s="25"/>
      <c r="B13" s="30">
        <v>440</v>
      </c>
      <c r="C13" s="51">
        <v>2596.65</v>
      </c>
      <c r="D13" s="51">
        <v>83.44</v>
      </c>
      <c r="E13" s="30">
        <v>6898</v>
      </c>
      <c r="F13" s="51">
        <v>2.66</v>
      </c>
      <c r="G13" s="31" t="s">
        <v>267</v>
      </c>
      <c r="H13" s="32"/>
      <c r="I13" s="30">
        <v>8</v>
      </c>
      <c r="J13" s="52">
        <v>80</v>
      </c>
    </row>
    <row r="14" s="1" customFormat="1" ht="24" customHeight="1" spans="1:11">
      <c r="A14" s="12" t="s">
        <v>49</v>
      </c>
      <c r="B14" s="12"/>
      <c r="C14" s="12"/>
      <c r="D14" s="12"/>
      <c r="E14" s="12"/>
      <c r="F14" s="12"/>
      <c r="G14" s="12"/>
      <c r="H14" s="12"/>
      <c r="I14" s="12"/>
      <c r="J14" s="12"/>
    </row>
    <row r="15" s="1" customFormat="1" spans="1:11">
      <c r="A15" s="13" t="s">
        <v>15</v>
      </c>
      <c r="B15" s="53" t="s">
        <v>50</v>
      </c>
      <c r="C15" s="13" t="s">
        <v>51</v>
      </c>
      <c r="D15" s="13" t="s">
        <v>19</v>
      </c>
      <c r="E15" s="13" t="s">
        <v>52</v>
      </c>
      <c r="F15" s="13" t="s">
        <v>53</v>
      </c>
      <c r="G15" s="13" t="s">
        <v>54</v>
      </c>
      <c r="H15" s="13" t="s">
        <v>55</v>
      </c>
      <c r="I15" s="13" t="s">
        <v>20</v>
      </c>
      <c r="J15" s="53" t="s">
        <v>56</v>
      </c>
    </row>
    <row r="16" s="1" customFormat="1" ht="19.5" spans="1:11">
      <c r="A16" s="16" t="s">
        <v>57</v>
      </c>
      <c r="B16" s="54" t="s">
        <v>58</v>
      </c>
      <c r="C16" s="16" t="s">
        <v>59</v>
      </c>
      <c r="D16" s="16" t="s">
        <v>60</v>
      </c>
      <c r="E16" s="16" t="s">
        <v>61</v>
      </c>
      <c r="F16" s="16" t="s">
        <v>62</v>
      </c>
      <c r="G16" s="16" t="s">
        <v>63</v>
      </c>
      <c r="H16" s="16" t="s">
        <v>64</v>
      </c>
      <c r="I16" s="16" t="s">
        <v>29</v>
      </c>
      <c r="J16" s="54" t="s">
        <v>65</v>
      </c>
    </row>
    <row r="17" s="1" customFormat="1" spans="1:10">
      <c r="A17" s="55" t="s">
        <v>268</v>
      </c>
      <c r="B17" s="48" t="s">
        <v>67</v>
      </c>
      <c r="C17" s="21" t="s">
        <v>68</v>
      </c>
      <c r="D17" s="21" t="s">
        <v>37</v>
      </c>
      <c r="E17" s="21" t="s">
        <v>69</v>
      </c>
      <c r="F17" s="21" t="s">
        <v>36</v>
      </c>
      <c r="G17" s="21" t="s">
        <v>70</v>
      </c>
      <c r="H17" s="21" t="s">
        <v>35</v>
      </c>
      <c r="I17" s="21" t="s">
        <v>38</v>
      </c>
      <c r="J17" s="48" t="s">
        <v>71</v>
      </c>
    </row>
    <row r="18" s="1" customFormat="1" spans="1:10">
      <c r="A18" s="56"/>
      <c r="B18" s="57">
        <v>0.4</v>
      </c>
      <c r="C18" s="58">
        <v>46.24</v>
      </c>
      <c r="D18" s="59">
        <v>1516</v>
      </c>
      <c r="E18" s="58">
        <v>0.34</v>
      </c>
      <c r="F18" s="58">
        <v>4.6</v>
      </c>
      <c r="G18" s="59">
        <v>4550</v>
      </c>
      <c r="H18" s="58">
        <v>212.7</v>
      </c>
      <c r="I18" s="58">
        <v>7.13</v>
      </c>
      <c r="J18" s="60" t="s">
        <v>39</v>
      </c>
    </row>
    <row r="19" s="1" customFormat="1" spans="1:10">
      <c r="A19" s="56"/>
      <c r="B19" s="57">
        <v>0.45</v>
      </c>
      <c r="C19" s="58">
        <v>46.24</v>
      </c>
      <c r="D19" s="59">
        <v>1945</v>
      </c>
      <c r="E19" s="58">
        <v>0.44</v>
      </c>
      <c r="F19" s="58">
        <v>6.42</v>
      </c>
      <c r="G19" s="59">
        <v>5113</v>
      </c>
      <c r="H19" s="58">
        <v>296.86</v>
      </c>
      <c r="I19" s="58">
        <v>6.55</v>
      </c>
      <c r="J19" s="61"/>
    </row>
    <row r="20" s="1" customFormat="1" spans="1:10">
      <c r="A20" s="56"/>
      <c r="B20" s="57">
        <v>0.5</v>
      </c>
      <c r="C20" s="58">
        <v>46.18</v>
      </c>
      <c r="D20" s="59">
        <v>2409</v>
      </c>
      <c r="E20" s="58">
        <v>0.54</v>
      </c>
      <c r="F20" s="58">
        <v>8.6</v>
      </c>
      <c r="G20" s="59">
        <v>5658</v>
      </c>
      <c r="H20" s="58">
        <v>397.15</v>
      </c>
      <c r="I20" s="58">
        <v>6.07</v>
      </c>
      <c r="J20" s="61"/>
    </row>
    <row r="21" s="1" customFormat="1" spans="1:10">
      <c r="A21" s="56"/>
      <c r="B21" s="57">
        <v>0.55</v>
      </c>
      <c r="C21" s="58">
        <v>46.15</v>
      </c>
      <c r="D21" s="59">
        <v>2791</v>
      </c>
      <c r="E21" s="58">
        <v>0.68</v>
      </c>
      <c r="F21" s="58">
        <v>12.19</v>
      </c>
      <c r="G21" s="59">
        <v>6159</v>
      </c>
      <c r="H21" s="58">
        <v>562.57</v>
      </c>
      <c r="I21" s="58">
        <v>4.96</v>
      </c>
      <c r="J21" s="61"/>
    </row>
    <row r="22" s="1" customFormat="1" spans="1:10">
      <c r="A22" s="56"/>
      <c r="B22" s="57">
        <v>0.6</v>
      </c>
      <c r="C22" s="58">
        <v>46.05</v>
      </c>
      <c r="D22" s="59">
        <v>3316</v>
      </c>
      <c r="E22" s="58">
        <v>0.77</v>
      </c>
      <c r="F22" s="58">
        <v>14.88</v>
      </c>
      <c r="G22" s="59">
        <v>6611</v>
      </c>
      <c r="H22" s="58">
        <v>685.22</v>
      </c>
      <c r="I22" s="58">
        <v>4.84</v>
      </c>
      <c r="J22" s="61"/>
    </row>
    <row r="23" s="1" customFormat="1" spans="1:10">
      <c r="A23" s="56"/>
      <c r="B23" s="57">
        <v>0.65</v>
      </c>
      <c r="C23" s="58">
        <v>46.02</v>
      </c>
      <c r="D23" s="59">
        <v>3726</v>
      </c>
      <c r="E23" s="58">
        <v>0.88</v>
      </c>
      <c r="F23" s="58">
        <v>17.91</v>
      </c>
      <c r="G23" s="59">
        <v>7046</v>
      </c>
      <c r="H23" s="58">
        <v>824.22</v>
      </c>
      <c r="I23" s="58">
        <v>4.52</v>
      </c>
      <c r="J23" s="61"/>
    </row>
    <row r="24" s="1" customFormat="1" spans="1:10">
      <c r="A24" s="56"/>
      <c r="B24" s="57">
        <v>0.7</v>
      </c>
      <c r="C24" s="58">
        <v>46.01</v>
      </c>
      <c r="D24" s="59">
        <v>4293</v>
      </c>
      <c r="E24" s="58">
        <v>0.98</v>
      </c>
      <c r="F24" s="58">
        <v>21.42</v>
      </c>
      <c r="G24" s="59">
        <v>7445</v>
      </c>
      <c r="H24" s="58">
        <v>985.53</v>
      </c>
      <c r="I24" s="58">
        <v>4.36</v>
      </c>
      <c r="J24" s="61"/>
    </row>
    <row r="25" s="1" customFormat="1" spans="1:10">
      <c r="A25" s="56"/>
      <c r="B25" s="57">
        <v>0.75</v>
      </c>
      <c r="C25" s="58">
        <v>45.98</v>
      </c>
      <c r="D25" s="59">
        <v>4717</v>
      </c>
      <c r="E25" s="58">
        <v>1.12</v>
      </c>
      <c r="F25" s="58">
        <v>25.82</v>
      </c>
      <c r="G25" s="59">
        <v>7827</v>
      </c>
      <c r="H25" s="58">
        <v>1187.2</v>
      </c>
      <c r="I25" s="58">
        <v>3.97</v>
      </c>
      <c r="J25" s="61"/>
    </row>
    <row r="26" s="1" customFormat="1" spans="1:10">
      <c r="A26" s="56"/>
      <c r="B26" s="57">
        <v>0.8</v>
      </c>
      <c r="C26" s="58">
        <v>45.93</v>
      </c>
      <c r="D26" s="59">
        <v>5283</v>
      </c>
      <c r="E26" s="58">
        <v>1.2</v>
      </c>
      <c r="F26" s="58">
        <v>30.58</v>
      </c>
      <c r="G26" s="59">
        <v>8194</v>
      </c>
      <c r="H26" s="58">
        <v>1404.54</v>
      </c>
      <c r="I26" s="58">
        <v>3.76</v>
      </c>
      <c r="J26" s="61"/>
    </row>
    <row r="27" s="1" customFormat="1" spans="1:10">
      <c r="A27" s="56"/>
      <c r="B27" s="57">
        <v>0.85</v>
      </c>
      <c r="C27" s="58">
        <v>45.87</v>
      </c>
      <c r="D27" s="59">
        <v>5707</v>
      </c>
      <c r="E27" s="58">
        <v>1.34</v>
      </c>
      <c r="F27" s="58">
        <v>35.41</v>
      </c>
      <c r="G27" s="59">
        <v>8537</v>
      </c>
      <c r="H27" s="58">
        <v>1624.26</v>
      </c>
      <c r="I27" s="58">
        <v>3.51</v>
      </c>
      <c r="J27" s="61"/>
    </row>
    <row r="28" s="1" customFormat="1" spans="1:10">
      <c r="A28" s="56"/>
      <c r="B28" s="57">
        <v>0.9</v>
      </c>
      <c r="C28" s="58">
        <v>45.76</v>
      </c>
      <c r="D28" s="59">
        <v>6257</v>
      </c>
      <c r="E28" s="58">
        <v>1.43</v>
      </c>
      <c r="F28" s="58">
        <v>41.18</v>
      </c>
      <c r="G28" s="59">
        <v>8846</v>
      </c>
      <c r="H28" s="58">
        <v>1884.4</v>
      </c>
      <c r="I28" s="58">
        <v>3.32</v>
      </c>
      <c r="J28" s="61"/>
    </row>
    <row r="29" s="1" customFormat="1" spans="1:10">
      <c r="A29" s="56"/>
      <c r="B29" s="57">
        <v>0.95</v>
      </c>
      <c r="C29" s="58">
        <v>45.73</v>
      </c>
      <c r="D29" s="59">
        <v>6722</v>
      </c>
      <c r="E29" s="58">
        <v>1.52</v>
      </c>
      <c r="F29" s="58">
        <v>48.12</v>
      </c>
      <c r="G29" s="59">
        <v>9091</v>
      </c>
      <c r="H29" s="58">
        <v>2200.53</v>
      </c>
      <c r="I29" s="58">
        <v>3.05</v>
      </c>
      <c r="J29" s="61"/>
    </row>
    <row r="30" s="1" customFormat="1" spans="1:10">
      <c r="A30" s="62"/>
      <c r="B30" s="57">
        <v>1</v>
      </c>
      <c r="C30" s="58">
        <v>45.62</v>
      </c>
      <c r="D30" s="59">
        <v>7032</v>
      </c>
      <c r="E30" s="58">
        <v>1.58</v>
      </c>
      <c r="F30" s="58">
        <v>54.47</v>
      </c>
      <c r="G30" s="59">
        <v>9218</v>
      </c>
      <c r="H30" s="58">
        <v>2484.92</v>
      </c>
      <c r="I30" s="58">
        <v>2.83</v>
      </c>
      <c r="J30" s="71"/>
    </row>
    <row r="31" s="1" customFormat="1" spans="1:10">
      <c r="A31" s="13" t="s">
        <v>15</v>
      </c>
      <c r="B31" s="53" t="s">
        <v>50</v>
      </c>
      <c r="C31" s="13" t="s">
        <v>51</v>
      </c>
      <c r="D31" s="13" t="s">
        <v>19</v>
      </c>
      <c r="E31" s="13" t="s">
        <v>52</v>
      </c>
      <c r="F31" s="13" t="s">
        <v>53</v>
      </c>
      <c r="G31" s="13" t="s">
        <v>54</v>
      </c>
      <c r="H31" s="13" t="s">
        <v>55</v>
      </c>
      <c r="I31" s="13" t="s">
        <v>20</v>
      </c>
      <c r="J31" s="53" t="s">
        <v>56</v>
      </c>
    </row>
    <row r="32" s="1" customFormat="1" ht="19.5" spans="1:10">
      <c r="A32" s="16" t="s">
        <v>57</v>
      </c>
      <c r="B32" s="54" t="s">
        <v>58</v>
      </c>
      <c r="C32" s="16" t="s">
        <v>59</v>
      </c>
      <c r="D32" s="16" t="s">
        <v>60</v>
      </c>
      <c r="E32" s="16" t="s">
        <v>61</v>
      </c>
      <c r="F32" s="16" t="s">
        <v>62</v>
      </c>
      <c r="G32" s="16" t="s">
        <v>63</v>
      </c>
      <c r="H32" s="16" t="s">
        <v>64</v>
      </c>
      <c r="I32" s="16" t="s">
        <v>29</v>
      </c>
      <c r="J32" s="54" t="s">
        <v>65</v>
      </c>
    </row>
    <row r="33" s="1" customFormat="1" spans="1:10">
      <c r="A33" s="55" t="s">
        <v>269</v>
      </c>
      <c r="B33" s="48" t="s">
        <v>67</v>
      </c>
      <c r="C33" s="21" t="s">
        <v>68</v>
      </c>
      <c r="D33" s="21" t="s">
        <v>37</v>
      </c>
      <c r="E33" s="21" t="s">
        <v>69</v>
      </c>
      <c r="F33" s="21" t="s">
        <v>36</v>
      </c>
      <c r="G33" s="21" t="s">
        <v>70</v>
      </c>
      <c r="H33" s="21" t="s">
        <v>35</v>
      </c>
      <c r="I33" s="21" t="s">
        <v>38</v>
      </c>
      <c r="J33" s="48" t="s">
        <v>71</v>
      </c>
    </row>
    <row r="34" s="1" customFormat="1" spans="1:10">
      <c r="A34" s="56"/>
      <c r="B34" s="57">
        <v>0.4</v>
      </c>
      <c r="C34" s="58">
        <v>31.93</v>
      </c>
      <c r="D34" s="59">
        <v>1758</v>
      </c>
      <c r="E34" s="58">
        <v>0.41</v>
      </c>
      <c r="F34" s="58">
        <v>8.56</v>
      </c>
      <c r="G34" s="59">
        <v>4939</v>
      </c>
      <c r="H34" s="58">
        <v>273.32</v>
      </c>
      <c r="I34" s="58">
        <v>6.43</v>
      </c>
      <c r="J34" s="60" t="s">
        <v>39</v>
      </c>
    </row>
    <row r="35" s="1" customFormat="1" spans="1:10">
      <c r="A35" s="56"/>
      <c r="B35" s="57">
        <v>0.45</v>
      </c>
      <c r="C35" s="58">
        <v>31.93</v>
      </c>
      <c r="D35" s="59">
        <v>2247</v>
      </c>
      <c r="E35" s="58">
        <v>0.52</v>
      </c>
      <c r="F35" s="58">
        <v>12.15</v>
      </c>
      <c r="G35" s="59">
        <v>5547</v>
      </c>
      <c r="H35" s="58">
        <v>387.95</v>
      </c>
      <c r="I35" s="58">
        <v>5.79</v>
      </c>
      <c r="J35" s="61"/>
    </row>
    <row r="36" s="1" customFormat="1" spans="1:10">
      <c r="A36" s="56"/>
      <c r="B36" s="57">
        <v>0.5</v>
      </c>
      <c r="C36" s="58">
        <v>31.84</v>
      </c>
      <c r="D36" s="59">
        <v>2734</v>
      </c>
      <c r="E36" s="58">
        <v>0.62</v>
      </c>
      <c r="F36" s="58">
        <v>16.15</v>
      </c>
      <c r="G36" s="59">
        <v>6093</v>
      </c>
      <c r="H36" s="58">
        <v>514.22</v>
      </c>
      <c r="I36" s="58">
        <v>5.32</v>
      </c>
      <c r="J36" s="61"/>
    </row>
    <row r="37" s="1" customFormat="1" spans="1:10">
      <c r="A37" s="56"/>
      <c r="B37" s="57">
        <v>0.55</v>
      </c>
      <c r="C37" s="58">
        <v>31.79</v>
      </c>
      <c r="D37" s="59">
        <v>3189</v>
      </c>
      <c r="E37" s="58">
        <v>0.73</v>
      </c>
      <c r="F37" s="58">
        <v>20.61</v>
      </c>
      <c r="G37" s="59">
        <v>6555</v>
      </c>
      <c r="H37" s="58">
        <v>655.19</v>
      </c>
      <c r="I37" s="58">
        <v>4.87</v>
      </c>
      <c r="J37" s="61"/>
    </row>
    <row r="38" s="1" customFormat="1" spans="1:10">
      <c r="A38" s="56"/>
      <c r="B38" s="57">
        <v>0.6</v>
      </c>
      <c r="C38" s="58">
        <v>31.74</v>
      </c>
      <c r="D38" s="59">
        <v>3644</v>
      </c>
      <c r="E38" s="58">
        <v>0.83</v>
      </c>
      <c r="F38" s="58">
        <v>25.38</v>
      </c>
      <c r="G38" s="59">
        <v>6983</v>
      </c>
      <c r="H38" s="58">
        <v>805.56</v>
      </c>
      <c r="I38" s="58">
        <v>4.52</v>
      </c>
      <c r="J38" s="61"/>
    </row>
    <row r="39" s="1" customFormat="1" spans="1:10">
      <c r="A39" s="56"/>
      <c r="B39" s="57">
        <v>0.65</v>
      </c>
      <c r="C39" s="58">
        <v>31.65</v>
      </c>
      <c r="D39" s="59">
        <v>4146</v>
      </c>
      <c r="E39" s="58">
        <v>0.95</v>
      </c>
      <c r="F39" s="58">
        <v>31.13</v>
      </c>
      <c r="G39" s="59">
        <v>7394</v>
      </c>
      <c r="H39" s="58">
        <v>985.26</v>
      </c>
      <c r="I39" s="58">
        <v>4.21</v>
      </c>
      <c r="J39" s="61"/>
    </row>
    <row r="40" s="1" customFormat="1" spans="1:10">
      <c r="A40" s="56"/>
      <c r="B40" s="57">
        <v>0.7</v>
      </c>
      <c r="C40" s="58">
        <v>31.62</v>
      </c>
      <c r="D40" s="59">
        <v>4621</v>
      </c>
      <c r="E40" s="58">
        <v>1.05</v>
      </c>
      <c r="F40" s="58">
        <v>36.93</v>
      </c>
      <c r="G40" s="59">
        <v>7749</v>
      </c>
      <c r="H40" s="58">
        <v>1167.73</v>
      </c>
      <c r="I40" s="58">
        <v>3.96</v>
      </c>
      <c r="J40" s="61"/>
    </row>
    <row r="41" s="1" customFormat="1" spans="1:10">
      <c r="A41" s="56"/>
      <c r="B41" s="57">
        <v>0.75</v>
      </c>
      <c r="C41" s="58">
        <v>31.48</v>
      </c>
      <c r="D41" s="59">
        <v>5085</v>
      </c>
      <c r="E41" s="58">
        <v>1.15</v>
      </c>
      <c r="F41" s="58">
        <v>43.75</v>
      </c>
      <c r="G41" s="59">
        <v>8116</v>
      </c>
      <c r="H41" s="58">
        <v>1377.25</v>
      </c>
      <c r="I41" s="58">
        <v>3.69</v>
      </c>
      <c r="J41" s="61"/>
    </row>
    <row r="42" s="1" customFormat="1" spans="1:10">
      <c r="A42" s="56"/>
      <c r="B42" s="57">
        <v>0.8</v>
      </c>
      <c r="C42" s="58">
        <v>31.46</v>
      </c>
      <c r="D42" s="59">
        <v>5545</v>
      </c>
      <c r="E42" s="58">
        <v>1.25</v>
      </c>
      <c r="F42" s="58">
        <v>51.21</v>
      </c>
      <c r="G42" s="59">
        <v>8420</v>
      </c>
      <c r="H42" s="58">
        <v>1611.07</v>
      </c>
      <c r="I42" s="58">
        <v>3.44</v>
      </c>
      <c r="J42" s="61"/>
    </row>
    <row r="43" s="1" customFormat="1" spans="1:10">
      <c r="A43" s="56"/>
      <c r="B43" s="57">
        <v>0.85</v>
      </c>
      <c r="C43" s="58">
        <v>31.34</v>
      </c>
      <c r="D43" s="59">
        <v>5931</v>
      </c>
      <c r="E43" s="58">
        <v>1.34</v>
      </c>
      <c r="F43" s="58">
        <v>59.43</v>
      </c>
      <c r="G43" s="59">
        <v>8711</v>
      </c>
      <c r="H43" s="58">
        <v>1862.54</v>
      </c>
      <c r="I43" s="58">
        <v>3.18</v>
      </c>
      <c r="J43" s="61"/>
    </row>
    <row r="44" s="1" customFormat="1" spans="1:10">
      <c r="A44" s="56"/>
      <c r="B44" s="57">
        <v>0.9</v>
      </c>
      <c r="C44" s="58">
        <v>31.25</v>
      </c>
      <c r="D44" s="59">
        <v>6288</v>
      </c>
      <c r="E44" s="58">
        <v>1.42</v>
      </c>
      <c r="F44" s="58">
        <v>68.77</v>
      </c>
      <c r="G44" s="59">
        <v>8948</v>
      </c>
      <c r="H44" s="58">
        <v>2149.06</v>
      </c>
      <c r="I44" s="58">
        <v>2.93</v>
      </c>
      <c r="J44" s="61"/>
    </row>
    <row r="45" s="1" customFormat="1" spans="1:10">
      <c r="A45" s="56"/>
      <c r="B45" s="57">
        <v>0.95</v>
      </c>
      <c r="C45" s="58">
        <v>31.09</v>
      </c>
      <c r="D45" s="59">
        <v>6628</v>
      </c>
      <c r="E45" s="58">
        <v>1.5</v>
      </c>
      <c r="F45" s="58">
        <v>77.6</v>
      </c>
      <c r="G45" s="59">
        <v>9110</v>
      </c>
      <c r="H45" s="58">
        <v>2412.58</v>
      </c>
      <c r="I45" s="58">
        <v>2.75</v>
      </c>
      <c r="J45" s="61"/>
    </row>
    <row r="46" s="1" customFormat="1" spans="1:10">
      <c r="A46" s="56"/>
      <c r="B46" s="63">
        <v>1</v>
      </c>
      <c r="C46" s="64">
        <v>31.12</v>
      </c>
      <c r="D46" s="55">
        <v>6898</v>
      </c>
      <c r="E46" s="64">
        <v>1.5</v>
      </c>
      <c r="F46" s="64">
        <v>83.44</v>
      </c>
      <c r="G46" s="55">
        <v>9325</v>
      </c>
      <c r="H46" s="64">
        <v>2596.65</v>
      </c>
      <c r="I46" s="64">
        <v>2.66</v>
      </c>
      <c r="J46" s="61"/>
    </row>
    <row r="47" s="1" customFormat="1" ht="24" customHeight="1" spans="1:10">
      <c r="A47" s="12" t="s">
        <v>82</v>
      </c>
      <c r="B47" s="12"/>
      <c r="C47" s="12"/>
      <c r="D47" s="12"/>
      <c r="E47" s="12"/>
      <c r="F47" s="12"/>
      <c r="G47" s="12"/>
      <c r="H47" s="12"/>
      <c r="I47" s="12"/>
      <c r="J47" s="12"/>
    </row>
    <row r="48" s="1" customFormat="1" ht="228" customHeight="1" spans="1:10">
      <c r="A48" s="65" t="str">
        <f>_xlfn.DISPIMG("ID_027B33B8109846728074610D5B8AA519",1)</f>
        <v>=DISPIMG("ID_027B33B8109846728074610D5B8AA519",1)</v>
      </c>
      <c r="B48" s="65"/>
      <c r="C48" s="65"/>
      <c r="D48" s="65"/>
      <c r="E48" s="65"/>
      <c r="F48" s="65"/>
      <c r="G48" s="65"/>
      <c r="H48" s="65"/>
      <c r="I48" s="65"/>
      <c r="J48" s="66"/>
    </row>
  </sheetData>
  <mergeCells count="29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A14:J14"/>
    <mergeCell ref="A47:J47"/>
    <mergeCell ref="A48:J48"/>
    <mergeCell ref="A11:A13"/>
    <mergeCell ref="A17:A30"/>
    <mergeCell ref="A33:A46"/>
    <mergeCell ref="J18:J30"/>
    <mergeCell ref="J34:J46"/>
    <mergeCell ref="A2:D7"/>
  </mergeCells>
  <pageMargins left="0.75" right="0.75" top="1" bottom="1" header="0.5" footer="0.5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8"/>
  <sheetViews>
    <sheetView topLeftCell="A3" workbookViewId="0">
      <selection activeCell="A8" sqref="$A8:$XFD8"/>
    </sheetView>
  </sheetViews>
  <sheetFormatPr defaultColWidth="10" defaultRowHeight="14.25"/>
  <cols>
    <col min="1" max="7" width="10" style="7" customWidth="1"/>
    <col min="8" max="8" width="22.875" style="7" customWidth="1"/>
    <col min="9" max="9" width="10" style="7" customWidth="1"/>
    <col min="10" max="10" width="10" style="1" customWidth="1"/>
    <col min="11" max="11" width="22.5916666666667" style="1" customWidth="1"/>
    <col min="12" max="16384" width="10" style="1"/>
  </cols>
  <sheetData>
    <row r="1" s="1" customFormat="1" ht="54" customHeight="1" spans="1:11">
      <c r="A1" s="2" t="s">
        <v>270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6"/>
    </row>
    <row r="2" s="1" customFormat="1" ht="34" customHeight="1" spans="1:11">
      <c r="A2" s="7" t="str">
        <f>_xlfn.DISPIMG("ID_0EEB9E6569274BF1971DBFFC10280896",1)</f>
        <v>=DISPIMG("ID_0EEB9E6569274BF1971DBFFC10280896",1)</v>
      </c>
      <c r="B2" s="8"/>
      <c r="C2" s="8"/>
      <c r="D2" s="8"/>
      <c r="E2" s="9" t="s">
        <v>2</v>
      </c>
      <c r="F2" s="10"/>
      <c r="G2" s="10"/>
      <c r="H2" s="10" t="s">
        <v>271</v>
      </c>
      <c r="I2" s="10"/>
      <c r="J2" s="10"/>
      <c r="K2" s="11"/>
    </row>
    <row r="3" s="1" customFormat="1" ht="34" customHeight="1" spans="1:11">
      <c r="A3" s="8"/>
      <c r="B3" s="8"/>
      <c r="C3" s="8"/>
      <c r="D3" s="8"/>
      <c r="E3" s="9" t="s">
        <v>4</v>
      </c>
      <c r="F3" s="10"/>
      <c r="G3" s="10"/>
      <c r="H3" s="10" t="s">
        <v>100</v>
      </c>
      <c r="I3" s="10"/>
      <c r="J3" s="10"/>
      <c r="K3" s="11"/>
    </row>
    <row r="4" s="1" customFormat="1" ht="34" customHeight="1" spans="1:11">
      <c r="A4" s="8"/>
      <c r="B4" s="8"/>
      <c r="C4" s="8"/>
      <c r="D4" s="8"/>
      <c r="E4" s="9" t="s">
        <v>6</v>
      </c>
      <c r="F4" s="10"/>
      <c r="G4" s="10"/>
      <c r="H4" s="10" t="s">
        <v>7</v>
      </c>
      <c r="I4" s="10"/>
      <c r="J4" s="10"/>
      <c r="K4" s="11"/>
    </row>
    <row r="5" s="1" customFormat="1" ht="34" customHeight="1" spans="1:11">
      <c r="A5" s="8"/>
      <c r="B5" s="8"/>
      <c r="C5" s="8"/>
      <c r="D5" s="8"/>
      <c r="E5" s="9" t="s">
        <v>8</v>
      </c>
      <c r="F5" s="10"/>
      <c r="G5" s="10"/>
      <c r="H5" s="10" t="s">
        <v>210</v>
      </c>
      <c r="I5" s="10"/>
      <c r="J5" s="10"/>
      <c r="K5" s="11"/>
    </row>
    <row r="6" s="1" customFormat="1" ht="34" customHeight="1" spans="1:11">
      <c r="A6" s="8"/>
      <c r="B6" s="8"/>
      <c r="C6" s="8"/>
      <c r="D6" s="8"/>
      <c r="E6" s="9" t="s">
        <v>10</v>
      </c>
      <c r="F6" s="10"/>
      <c r="G6" s="10"/>
      <c r="H6" s="10" t="s">
        <v>272</v>
      </c>
      <c r="I6" s="10"/>
      <c r="J6" s="10"/>
      <c r="K6" s="11"/>
    </row>
    <row r="7" s="1" customFormat="1" ht="34" customHeight="1" spans="1:11">
      <c r="A7" s="8"/>
      <c r="B7" s="8"/>
      <c r="C7" s="8"/>
      <c r="D7" s="8"/>
      <c r="E7" s="9" t="s">
        <v>12</v>
      </c>
      <c r="F7" s="10"/>
      <c r="G7" s="10"/>
      <c r="H7" s="10" t="s">
        <v>13</v>
      </c>
      <c r="I7" s="10"/>
      <c r="J7" s="10"/>
      <c r="K7" s="11"/>
    </row>
    <row r="8" s="1" customFormat="1" ht="24" customHeight="1" spans="1:11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</row>
    <row r="9" s="1" customFormat="1" spans="1:11">
      <c r="A9" s="13" t="s">
        <v>15</v>
      </c>
      <c r="B9" s="13" t="s">
        <v>16</v>
      </c>
      <c r="C9" s="13" t="s">
        <v>17</v>
      </c>
      <c r="D9" s="13" t="s">
        <v>18</v>
      </c>
      <c r="E9" s="13" t="s">
        <v>19</v>
      </c>
      <c r="F9" s="13" t="s">
        <v>20</v>
      </c>
      <c r="G9" s="14" t="s">
        <v>21</v>
      </c>
      <c r="H9" s="15"/>
      <c r="I9" s="13" t="s">
        <v>22</v>
      </c>
      <c r="J9" s="13" t="s">
        <v>23</v>
      </c>
    </row>
    <row r="10" s="1" customFormat="1" ht="19.5" spans="1:11">
      <c r="A10" s="16" t="s">
        <v>24</v>
      </c>
      <c r="B10" s="16" t="s">
        <v>25</v>
      </c>
      <c r="C10" s="16" t="s">
        <v>26</v>
      </c>
      <c r="D10" s="16" t="s">
        <v>27</v>
      </c>
      <c r="E10" s="16" t="s">
        <v>28</v>
      </c>
      <c r="F10" s="16" t="s">
        <v>29</v>
      </c>
      <c r="G10" s="17" t="s">
        <v>30</v>
      </c>
      <c r="H10" s="18"/>
      <c r="I10" s="16" t="s">
        <v>31</v>
      </c>
      <c r="J10" s="19" t="s">
        <v>32</v>
      </c>
    </row>
    <row r="11" s="1" customFormat="1" spans="1:11">
      <c r="A11" s="20" t="s">
        <v>273</v>
      </c>
      <c r="B11" s="21" t="s">
        <v>34</v>
      </c>
      <c r="C11" s="21" t="s">
        <v>35</v>
      </c>
      <c r="D11" s="21" t="s">
        <v>36</v>
      </c>
      <c r="E11" s="21" t="s">
        <v>37</v>
      </c>
      <c r="F11" s="21" t="s">
        <v>38</v>
      </c>
      <c r="G11" s="22" t="s">
        <v>39</v>
      </c>
      <c r="H11" s="23"/>
      <c r="I11" s="21" t="s">
        <v>40</v>
      </c>
      <c r="J11" s="48" t="s">
        <v>36</v>
      </c>
    </row>
    <row r="12" s="1" customFormat="1" spans="1:11">
      <c r="A12" s="25"/>
      <c r="B12" s="26">
        <v>465</v>
      </c>
      <c r="C12" s="49">
        <v>2813.16</v>
      </c>
      <c r="D12" s="49">
        <v>99.02</v>
      </c>
      <c r="E12" s="26">
        <v>8102</v>
      </c>
      <c r="F12" s="49">
        <v>2.88</v>
      </c>
      <c r="G12" s="27" t="s">
        <v>274</v>
      </c>
      <c r="H12" s="28"/>
      <c r="I12" s="26">
        <v>8</v>
      </c>
      <c r="J12" s="50">
        <v>120</v>
      </c>
    </row>
    <row r="13" s="1" customFormat="1" spans="1:11">
      <c r="A13" s="25"/>
      <c r="B13" s="30">
        <v>330</v>
      </c>
      <c r="C13" s="51">
        <v>3559.25</v>
      </c>
      <c r="D13" s="51">
        <v>82.39</v>
      </c>
      <c r="E13" s="30">
        <v>9354</v>
      </c>
      <c r="F13" s="51">
        <v>2.63</v>
      </c>
      <c r="G13" s="31" t="s">
        <v>274</v>
      </c>
      <c r="H13" s="32"/>
      <c r="I13" s="30">
        <v>12</v>
      </c>
      <c r="J13" s="52">
        <v>120</v>
      </c>
    </row>
    <row r="14" s="1" customFormat="1" ht="24" customHeight="1" spans="1:11">
      <c r="A14" s="12" t="s">
        <v>49</v>
      </c>
      <c r="B14" s="12"/>
      <c r="C14" s="12"/>
      <c r="D14" s="12"/>
      <c r="E14" s="12"/>
      <c r="F14" s="12"/>
      <c r="G14" s="12"/>
      <c r="H14" s="12"/>
      <c r="I14" s="12"/>
      <c r="J14" s="12"/>
    </row>
    <row r="15" s="1" customFormat="1" spans="1:11">
      <c r="A15" s="13" t="s">
        <v>15</v>
      </c>
      <c r="B15" s="53" t="s">
        <v>50</v>
      </c>
      <c r="C15" s="13" t="s">
        <v>51</v>
      </c>
      <c r="D15" s="13" t="s">
        <v>19</v>
      </c>
      <c r="E15" s="13" t="s">
        <v>52</v>
      </c>
      <c r="F15" s="13" t="s">
        <v>53</v>
      </c>
      <c r="G15" s="13" t="s">
        <v>54</v>
      </c>
      <c r="H15" s="13" t="s">
        <v>55</v>
      </c>
      <c r="I15" s="13" t="s">
        <v>20</v>
      </c>
      <c r="J15" s="53" t="s">
        <v>56</v>
      </c>
    </row>
    <row r="16" s="1" customFormat="1" ht="19.5" spans="1:11">
      <c r="A16" s="16" t="s">
        <v>57</v>
      </c>
      <c r="B16" s="54" t="s">
        <v>58</v>
      </c>
      <c r="C16" s="16" t="s">
        <v>59</v>
      </c>
      <c r="D16" s="16" t="s">
        <v>60</v>
      </c>
      <c r="E16" s="16" t="s">
        <v>61</v>
      </c>
      <c r="F16" s="16" t="s">
        <v>62</v>
      </c>
      <c r="G16" s="16" t="s">
        <v>63</v>
      </c>
      <c r="H16" s="16" t="s">
        <v>64</v>
      </c>
      <c r="I16" s="16" t="s">
        <v>29</v>
      </c>
      <c r="J16" s="54" t="s">
        <v>65</v>
      </c>
    </row>
    <row r="17" s="1" customFormat="1" spans="1:10">
      <c r="A17" s="55" t="s">
        <v>275</v>
      </c>
      <c r="B17" s="48" t="s">
        <v>67</v>
      </c>
      <c r="C17" s="21" t="s">
        <v>68</v>
      </c>
      <c r="D17" s="21" t="s">
        <v>37</v>
      </c>
      <c r="E17" s="21" t="s">
        <v>69</v>
      </c>
      <c r="F17" s="21" t="s">
        <v>36</v>
      </c>
      <c r="G17" s="21" t="s">
        <v>70</v>
      </c>
      <c r="H17" s="21" t="s">
        <v>35</v>
      </c>
      <c r="I17" s="21" t="s">
        <v>38</v>
      </c>
      <c r="J17" s="48" t="s">
        <v>71</v>
      </c>
    </row>
    <row r="18" s="1" customFormat="1" spans="1:10">
      <c r="A18" s="56"/>
      <c r="B18" s="57">
        <v>0.4</v>
      </c>
      <c r="C18" s="58">
        <v>29.6</v>
      </c>
      <c r="D18" s="59">
        <v>1881</v>
      </c>
      <c r="E18" s="58">
        <v>0.42</v>
      </c>
      <c r="F18" s="58">
        <v>9.62</v>
      </c>
      <c r="G18" s="59">
        <v>4965</v>
      </c>
      <c r="H18" s="58">
        <v>284.75</v>
      </c>
      <c r="I18" s="58">
        <v>6.61</v>
      </c>
      <c r="J18" s="60">
        <v>68</v>
      </c>
    </row>
    <row r="19" s="1" customFormat="1" spans="1:10">
      <c r="A19" s="56"/>
      <c r="B19" s="57">
        <v>0.45</v>
      </c>
      <c r="C19" s="58">
        <v>29.54</v>
      </c>
      <c r="D19" s="59">
        <v>2416</v>
      </c>
      <c r="E19" s="58">
        <v>0.53</v>
      </c>
      <c r="F19" s="58">
        <v>13.84</v>
      </c>
      <c r="G19" s="59">
        <v>5602</v>
      </c>
      <c r="H19" s="58">
        <v>408.83</v>
      </c>
      <c r="I19" s="58">
        <v>5.91</v>
      </c>
      <c r="J19" s="61"/>
    </row>
    <row r="20" s="1" customFormat="1" spans="1:10">
      <c r="A20" s="56"/>
      <c r="B20" s="57">
        <v>0.5</v>
      </c>
      <c r="C20" s="58">
        <v>29.49</v>
      </c>
      <c r="D20" s="59">
        <v>2926</v>
      </c>
      <c r="E20" s="58">
        <v>0.64</v>
      </c>
      <c r="F20" s="58">
        <v>18.17</v>
      </c>
      <c r="G20" s="59">
        <v>6150</v>
      </c>
      <c r="H20" s="58">
        <v>535.83</v>
      </c>
      <c r="I20" s="58">
        <v>5.46</v>
      </c>
      <c r="J20" s="61"/>
    </row>
    <row r="21" s="1" customFormat="1" spans="1:10">
      <c r="A21" s="56"/>
      <c r="B21" s="57">
        <v>0.55</v>
      </c>
      <c r="C21" s="58">
        <v>29.35</v>
      </c>
      <c r="D21" s="59">
        <v>3473</v>
      </c>
      <c r="E21" s="58">
        <v>0.76</v>
      </c>
      <c r="F21" s="58">
        <v>23.08</v>
      </c>
      <c r="G21" s="59">
        <v>6621</v>
      </c>
      <c r="H21" s="58">
        <v>677.4</v>
      </c>
      <c r="I21" s="58">
        <v>5.13</v>
      </c>
      <c r="J21" s="61"/>
    </row>
    <row r="22" s="1" customFormat="1" spans="1:10">
      <c r="A22" s="56"/>
      <c r="B22" s="57">
        <v>0.6</v>
      </c>
      <c r="C22" s="58">
        <v>29.33</v>
      </c>
      <c r="D22" s="59">
        <v>3997</v>
      </c>
      <c r="E22" s="58">
        <v>0.85</v>
      </c>
      <c r="F22" s="58">
        <v>28.54</v>
      </c>
      <c r="G22" s="59">
        <v>7081</v>
      </c>
      <c r="H22" s="58">
        <v>837.08</v>
      </c>
      <c r="I22" s="58">
        <v>4.77</v>
      </c>
      <c r="J22" s="61"/>
    </row>
    <row r="23" s="1" customFormat="1" spans="1:10">
      <c r="A23" s="56"/>
      <c r="B23" s="57">
        <v>0.65</v>
      </c>
      <c r="C23" s="58">
        <v>29.26</v>
      </c>
      <c r="D23" s="59">
        <v>4432</v>
      </c>
      <c r="E23" s="58">
        <v>0.96</v>
      </c>
      <c r="F23" s="58">
        <v>33.82</v>
      </c>
      <c r="G23" s="59">
        <v>7439</v>
      </c>
      <c r="H23" s="58">
        <v>989.57</v>
      </c>
      <c r="I23" s="58">
        <v>4.48</v>
      </c>
      <c r="J23" s="61"/>
    </row>
    <row r="24" s="1" customFormat="1" spans="1:10">
      <c r="A24" s="56"/>
      <c r="B24" s="57">
        <v>0.7</v>
      </c>
      <c r="C24" s="58">
        <v>29.13</v>
      </c>
      <c r="D24" s="59">
        <v>4955</v>
      </c>
      <c r="E24" s="58">
        <v>1.08</v>
      </c>
      <c r="F24" s="58">
        <v>41.23</v>
      </c>
      <c r="G24" s="59">
        <v>7892</v>
      </c>
      <c r="H24" s="58">
        <v>1201.03</v>
      </c>
      <c r="I24" s="58">
        <v>4.13</v>
      </c>
      <c r="J24" s="61"/>
    </row>
    <row r="25" s="1" customFormat="1" spans="1:10">
      <c r="A25" s="56"/>
      <c r="B25" s="57">
        <v>0.75</v>
      </c>
      <c r="C25" s="58">
        <v>29.04</v>
      </c>
      <c r="D25" s="59">
        <v>5549</v>
      </c>
      <c r="E25" s="58">
        <v>1.21</v>
      </c>
      <c r="F25" s="58">
        <v>49.52</v>
      </c>
      <c r="G25" s="59">
        <v>8273</v>
      </c>
      <c r="H25" s="58">
        <v>1438.06</v>
      </c>
      <c r="I25" s="58">
        <v>3.86</v>
      </c>
      <c r="J25" s="61"/>
    </row>
    <row r="26" s="1" customFormat="1" spans="1:10">
      <c r="A26" s="56"/>
      <c r="B26" s="57">
        <v>0.8</v>
      </c>
      <c r="C26" s="58">
        <v>28.96</v>
      </c>
      <c r="D26" s="59">
        <v>6002</v>
      </c>
      <c r="E26" s="58">
        <v>1.32</v>
      </c>
      <c r="F26" s="58">
        <v>57.79</v>
      </c>
      <c r="G26" s="59">
        <v>8460</v>
      </c>
      <c r="H26" s="58">
        <v>1673.6</v>
      </c>
      <c r="I26" s="58">
        <v>3.59</v>
      </c>
      <c r="J26" s="61"/>
    </row>
    <row r="27" s="1" customFormat="1" spans="1:10">
      <c r="A27" s="56"/>
      <c r="B27" s="57">
        <v>0.85</v>
      </c>
      <c r="C27" s="58">
        <v>28.83</v>
      </c>
      <c r="D27" s="59">
        <v>6560</v>
      </c>
      <c r="E27" s="58">
        <v>1.45</v>
      </c>
      <c r="F27" s="58">
        <v>67</v>
      </c>
      <c r="G27" s="59">
        <v>8995</v>
      </c>
      <c r="H27" s="58">
        <v>1931.61</v>
      </c>
      <c r="I27" s="58">
        <v>3.4</v>
      </c>
      <c r="J27" s="61"/>
    </row>
    <row r="28" s="1" customFormat="1" spans="1:10">
      <c r="A28" s="56"/>
      <c r="B28" s="57">
        <v>0.9</v>
      </c>
      <c r="C28" s="58">
        <v>28.68</v>
      </c>
      <c r="D28" s="59">
        <v>7206</v>
      </c>
      <c r="E28" s="58">
        <v>1.57</v>
      </c>
      <c r="F28" s="58">
        <v>77.36</v>
      </c>
      <c r="G28" s="59">
        <v>9278</v>
      </c>
      <c r="H28" s="58">
        <v>2218.68</v>
      </c>
      <c r="I28" s="58">
        <v>3.25</v>
      </c>
      <c r="J28" s="61"/>
    </row>
    <row r="29" s="1" customFormat="1" spans="1:10">
      <c r="A29" s="56"/>
      <c r="B29" s="57">
        <v>0.95</v>
      </c>
      <c r="C29" s="58">
        <v>28.56</v>
      </c>
      <c r="D29" s="59">
        <v>7664</v>
      </c>
      <c r="E29" s="58">
        <v>1.67</v>
      </c>
      <c r="F29" s="58">
        <v>87.24</v>
      </c>
      <c r="G29" s="59">
        <v>9537</v>
      </c>
      <c r="H29" s="58">
        <v>2491.57</v>
      </c>
      <c r="I29" s="58">
        <v>3.08</v>
      </c>
      <c r="J29" s="61"/>
    </row>
    <row r="30" s="1" customFormat="1" spans="1:10">
      <c r="A30" s="62"/>
      <c r="B30" s="57">
        <v>1</v>
      </c>
      <c r="C30" s="58">
        <v>28.41</v>
      </c>
      <c r="D30" s="59">
        <v>8102</v>
      </c>
      <c r="E30" s="58">
        <v>1.76</v>
      </c>
      <c r="F30" s="58">
        <v>99.02</v>
      </c>
      <c r="G30" s="59">
        <v>9968</v>
      </c>
      <c r="H30" s="58">
        <v>2813.16</v>
      </c>
      <c r="I30" s="58">
        <v>2.88</v>
      </c>
      <c r="J30" s="71"/>
    </row>
    <row r="31" s="1" customFormat="1" spans="1:10">
      <c r="A31" s="13" t="s">
        <v>15</v>
      </c>
      <c r="B31" s="53" t="s">
        <v>50</v>
      </c>
      <c r="C31" s="13" t="s">
        <v>51</v>
      </c>
      <c r="D31" s="13" t="s">
        <v>19</v>
      </c>
      <c r="E31" s="13" t="s">
        <v>52</v>
      </c>
      <c r="F31" s="13" t="s">
        <v>53</v>
      </c>
      <c r="G31" s="13" t="s">
        <v>54</v>
      </c>
      <c r="H31" s="13" t="s">
        <v>55</v>
      </c>
      <c r="I31" s="13" t="s">
        <v>20</v>
      </c>
      <c r="J31" s="53" t="s">
        <v>56</v>
      </c>
    </row>
    <row r="32" s="1" customFormat="1" ht="19.5" spans="1:10">
      <c r="A32" s="16" t="s">
        <v>57</v>
      </c>
      <c r="B32" s="54" t="s">
        <v>58</v>
      </c>
      <c r="C32" s="16" t="s">
        <v>59</v>
      </c>
      <c r="D32" s="16" t="s">
        <v>60</v>
      </c>
      <c r="E32" s="16" t="s">
        <v>61</v>
      </c>
      <c r="F32" s="16" t="s">
        <v>62</v>
      </c>
      <c r="G32" s="16" t="s">
        <v>63</v>
      </c>
      <c r="H32" s="16" t="s">
        <v>64</v>
      </c>
      <c r="I32" s="16" t="s">
        <v>29</v>
      </c>
      <c r="J32" s="54" t="s">
        <v>65</v>
      </c>
    </row>
    <row r="33" s="1" customFormat="1" spans="1:10">
      <c r="A33" s="55" t="s">
        <v>276</v>
      </c>
      <c r="B33" s="48" t="s">
        <v>67</v>
      </c>
      <c r="C33" s="21" t="s">
        <v>68</v>
      </c>
      <c r="D33" s="21" t="s">
        <v>37</v>
      </c>
      <c r="E33" s="21" t="s">
        <v>69</v>
      </c>
      <c r="F33" s="21" t="s">
        <v>36</v>
      </c>
      <c r="G33" s="21" t="s">
        <v>70</v>
      </c>
      <c r="H33" s="21" t="s">
        <v>35</v>
      </c>
      <c r="I33" s="21" t="s">
        <v>38</v>
      </c>
      <c r="J33" s="48" t="s">
        <v>71</v>
      </c>
    </row>
    <row r="34" s="1" customFormat="1" spans="1:10">
      <c r="A34" s="56"/>
      <c r="B34" s="57">
        <v>0.4</v>
      </c>
      <c r="C34" s="58">
        <v>44.22</v>
      </c>
      <c r="D34" s="59">
        <v>2101</v>
      </c>
      <c r="E34" s="58">
        <v>0.45</v>
      </c>
      <c r="F34" s="58">
        <v>6.84</v>
      </c>
      <c r="G34" s="59">
        <v>5104</v>
      </c>
      <c r="H34" s="58">
        <v>302.46</v>
      </c>
      <c r="I34" s="58">
        <v>6.95</v>
      </c>
      <c r="J34" s="60">
        <v>72</v>
      </c>
    </row>
    <row r="35" s="1" customFormat="1" spans="1:10">
      <c r="A35" s="56"/>
      <c r="B35" s="57">
        <v>0.45</v>
      </c>
      <c r="C35" s="58">
        <v>44.17</v>
      </c>
      <c r="D35" s="59">
        <v>2705</v>
      </c>
      <c r="E35" s="58">
        <v>0.57</v>
      </c>
      <c r="F35" s="58">
        <v>9.69</v>
      </c>
      <c r="G35" s="59">
        <v>5768</v>
      </c>
      <c r="H35" s="58">
        <v>428.01</v>
      </c>
      <c r="I35" s="58">
        <v>6.32</v>
      </c>
      <c r="J35" s="61"/>
    </row>
    <row r="36" s="1" customFormat="1" spans="1:10">
      <c r="A36" s="56"/>
      <c r="B36" s="57">
        <v>0.5</v>
      </c>
      <c r="C36" s="58">
        <v>44.16</v>
      </c>
      <c r="D36" s="59">
        <v>3344</v>
      </c>
      <c r="E36" s="58">
        <v>0.71</v>
      </c>
      <c r="F36" s="58">
        <v>13.19</v>
      </c>
      <c r="G36" s="59">
        <v>6370</v>
      </c>
      <c r="H36" s="58">
        <v>582.47</v>
      </c>
      <c r="I36" s="58">
        <v>5.74</v>
      </c>
      <c r="J36" s="61"/>
    </row>
    <row r="37" s="1" customFormat="1" spans="1:10">
      <c r="A37" s="56"/>
      <c r="B37" s="57">
        <v>0.55</v>
      </c>
      <c r="C37" s="58">
        <v>44.09</v>
      </c>
      <c r="D37" s="59">
        <v>3949</v>
      </c>
      <c r="E37" s="58">
        <v>0.84</v>
      </c>
      <c r="F37" s="58">
        <v>16.94</v>
      </c>
      <c r="G37" s="59">
        <v>6882</v>
      </c>
      <c r="H37" s="58">
        <v>746.88</v>
      </c>
      <c r="I37" s="58">
        <v>5.29</v>
      </c>
      <c r="J37" s="61"/>
    </row>
    <row r="38" s="1" customFormat="1" spans="1:10">
      <c r="A38" s="56"/>
      <c r="B38" s="57">
        <v>0.6</v>
      </c>
      <c r="C38" s="58">
        <v>44.01</v>
      </c>
      <c r="D38" s="59">
        <v>4579</v>
      </c>
      <c r="E38" s="58">
        <v>0.98</v>
      </c>
      <c r="F38" s="58">
        <v>21.33</v>
      </c>
      <c r="G38" s="59">
        <v>7374</v>
      </c>
      <c r="H38" s="58">
        <v>938.73</v>
      </c>
      <c r="I38" s="58">
        <v>4.88</v>
      </c>
      <c r="J38" s="61"/>
    </row>
    <row r="39" s="1" customFormat="1" spans="1:10">
      <c r="A39" s="56"/>
      <c r="B39" s="57">
        <v>0.65</v>
      </c>
      <c r="C39" s="58">
        <v>43.95</v>
      </c>
      <c r="D39" s="59">
        <v>5135</v>
      </c>
      <c r="E39" s="58">
        <v>1.1</v>
      </c>
      <c r="F39" s="58">
        <v>25.36</v>
      </c>
      <c r="G39" s="59">
        <v>7784</v>
      </c>
      <c r="H39" s="58">
        <v>1114.57</v>
      </c>
      <c r="I39" s="58">
        <v>4.61</v>
      </c>
      <c r="J39" s="61"/>
    </row>
    <row r="40" s="1" customFormat="1" spans="1:10">
      <c r="A40" s="56"/>
      <c r="B40" s="57">
        <v>0.7</v>
      </c>
      <c r="C40" s="58">
        <v>43.87</v>
      </c>
      <c r="D40" s="59">
        <v>5823</v>
      </c>
      <c r="E40" s="58">
        <v>1.25</v>
      </c>
      <c r="F40" s="58">
        <v>31.08</v>
      </c>
      <c r="G40" s="59">
        <v>8265</v>
      </c>
      <c r="H40" s="58">
        <v>1363.48</v>
      </c>
      <c r="I40" s="58">
        <v>4.27</v>
      </c>
      <c r="J40" s="61"/>
    </row>
    <row r="41" s="1" customFormat="1" spans="1:10">
      <c r="A41" s="56"/>
      <c r="B41" s="57">
        <v>0.75</v>
      </c>
      <c r="C41" s="58">
        <v>43.73</v>
      </c>
      <c r="D41" s="59">
        <v>6522</v>
      </c>
      <c r="E41" s="58">
        <v>1.41</v>
      </c>
      <c r="F41" s="58">
        <v>37.24</v>
      </c>
      <c r="G41" s="59">
        <v>8702</v>
      </c>
      <c r="H41" s="58">
        <v>1628.51</v>
      </c>
      <c r="I41" s="58">
        <v>4</v>
      </c>
      <c r="J41" s="61"/>
    </row>
    <row r="42" s="1" customFormat="1" spans="1:10">
      <c r="A42" s="56"/>
      <c r="B42" s="57">
        <v>0.8</v>
      </c>
      <c r="C42" s="58">
        <v>43.7</v>
      </c>
      <c r="D42" s="59">
        <v>7173</v>
      </c>
      <c r="E42" s="58">
        <v>1.57</v>
      </c>
      <c r="F42" s="58">
        <v>44.56</v>
      </c>
      <c r="G42" s="59">
        <v>9091</v>
      </c>
      <c r="H42" s="58">
        <v>1947.27</v>
      </c>
      <c r="I42" s="58">
        <v>3.68</v>
      </c>
      <c r="J42" s="61"/>
    </row>
    <row r="43" s="1" customFormat="1" spans="1:10">
      <c r="A43" s="56"/>
      <c r="B43" s="57">
        <v>0.85</v>
      </c>
      <c r="C43" s="58">
        <v>43.58</v>
      </c>
      <c r="D43" s="59">
        <v>7842</v>
      </c>
      <c r="E43" s="58">
        <v>1.72</v>
      </c>
      <c r="F43" s="58">
        <v>52.41</v>
      </c>
      <c r="G43" s="59">
        <v>9463</v>
      </c>
      <c r="H43" s="58">
        <v>2284.03</v>
      </c>
      <c r="I43" s="58">
        <v>3.43</v>
      </c>
      <c r="J43" s="61"/>
    </row>
    <row r="44" s="1" customFormat="1" spans="1:10">
      <c r="A44" s="56"/>
      <c r="B44" s="57">
        <v>0.9</v>
      </c>
      <c r="C44" s="58">
        <v>43.5</v>
      </c>
      <c r="D44" s="59">
        <v>8412</v>
      </c>
      <c r="E44" s="58">
        <v>1.86</v>
      </c>
      <c r="F44" s="58">
        <v>61.68</v>
      </c>
      <c r="G44" s="59">
        <v>9788</v>
      </c>
      <c r="H44" s="58">
        <v>2683.08</v>
      </c>
      <c r="I44" s="58">
        <v>3.14</v>
      </c>
      <c r="J44" s="61"/>
    </row>
    <row r="45" s="1" customFormat="1" spans="1:10">
      <c r="A45" s="56"/>
      <c r="B45" s="57">
        <v>0.95</v>
      </c>
      <c r="C45" s="58">
        <v>43.36</v>
      </c>
      <c r="D45" s="59">
        <v>8912</v>
      </c>
      <c r="E45" s="58">
        <v>1.97</v>
      </c>
      <c r="F45" s="58">
        <v>70.58</v>
      </c>
      <c r="G45" s="59">
        <v>10052</v>
      </c>
      <c r="H45" s="58">
        <v>3060.35</v>
      </c>
      <c r="I45" s="58">
        <v>2.91</v>
      </c>
      <c r="J45" s="61"/>
    </row>
    <row r="46" s="1" customFormat="1" spans="1:10">
      <c r="A46" s="56"/>
      <c r="B46" s="63">
        <v>1</v>
      </c>
      <c r="C46" s="64">
        <v>43.2</v>
      </c>
      <c r="D46" s="55">
        <v>9354</v>
      </c>
      <c r="E46" s="64">
        <v>2.08</v>
      </c>
      <c r="F46" s="64">
        <v>82.39</v>
      </c>
      <c r="G46" s="55">
        <v>10270</v>
      </c>
      <c r="H46" s="64">
        <v>3559.25</v>
      </c>
      <c r="I46" s="64">
        <v>2.63</v>
      </c>
      <c r="J46" s="61"/>
    </row>
    <row r="47" s="1" customFormat="1" ht="24" customHeight="1" spans="1:10">
      <c r="A47" s="12" t="s">
        <v>82</v>
      </c>
      <c r="B47" s="12"/>
      <c r="C47" s="12"/>
      <c r="D47" s="12"/>
      <c r="E47" s="12"/>
      <c r="F47" s="12"/>
      <c r="G47" s="12"/>
      <c r="H47" s="12"/>
      <c r="I47" s="12"/>
      <c r="J47" s="12"/>
    </row>
    <row r="48" s="1" customFormat="1" ht="228" customHeight="1" spans="1:10">
      <c r="A48" s="65" t="str">
        <f>_xlfn.DISPIMG("ID_A9ECB8F492734D4AA7D0987B2FDCB6E2",1)</f>
        <v>=DISPIMG("ID_A9ECB8F492734D4AA7D0987B2FDCB6E2",1)</v>
      </c>
      <c r="B48" s="65"/>
      <c r="C48" s="65"/>
      <c r="D48" s="65"/>
      <c r="E48" s="65"/>
      <c r="F48" s="65"/>
      <c r="G48" s="65"/>
      <c r="H48" s="65"/>
      <c r="I48" s="65"/>
      <c r="J48" s="66"/>
    </row>
  </sheetData>
  <mergeCells count="29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A14:J14"/>
    <mergeCell ref="A47:J47"/>
    <mergeCell ref="A48:J48"/>
    <mergeCell ref="A11:A13"/>
    <mergeCell ref="A17:A30"/>
    <mergeCell ref="A33:A46"/>
    <mergeCell ref="J18:J30"/>
    <mergeCell ref="J34:J46"/>
    <mergeCell ref="A2:D7"/>
  </mergeCells>
  <pageMargins left="0.75" right="0.75" top="1" bottom="1" header="0.5" footer="0.5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topLeftCell="A5" workbookViewId="0">
      <selection activeCell="A8" sqref="$A8:$XFD8"/>
    </sheetView>
  </sheetViews>
  <sheetFormatPr defaultColWidth="10" defaultRowHeight="14.25"/>
  <cols>
    <col min="1" max="9" width="10" style="7" customWidth="1"/>
    <col min="10" max="10" width="10" style="1" customWidth="1"/>
    <col min="11" max="11" width="22.5916666666667" style="1" customWidth="1"/>
    <col min="12" max="16384" width="10" style="1"/>
  </cols>
  <sheetData>
    <row r="1" s="1" customFormat="1" ht="54" customHeight="1" spans="1:11">
      <c r="A1" s="2" t="s">
        <v>277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6"/>
    </row>
    <row r="2" s="1" customFormat="1" ht="34" customHeight="1" spans="1:11">
      <c r="A2" s="7" t="str">
        <f>_xlfn.DISPIMG("ID_E44F3F89D76F463FB0F6630E037D282E",1)</f>
        <v>=DISPIMG("ID_E44F3F89D76F463FB0F6630E037D282E",1)</v>
      </c>
      <c r="B2" s="8"/>
      <c r="C2" s="8"/>
      <c r="D2" s="8"/>
      <c r="E2" s="9" t="s">
        <v>2</v>
      </c>
      <c r="F2" s="10"/>
      <c r="G2" s="10"/>
      <c r="H2" s="10" t="s">
        <v>278</v>
      </c>
      <c r="I2" s="10"/>
      <c r="J2" s="10"/>
      <c r="K2" s="11"/>
    </row>
    <row r="3" s="1" customFormat="1" ht="34" customHeight="1" spans="1:11">
      <c r="A3" s="8"/>
      <c r="B3" s="8"/>
      <c r="C3" s="8"/>
      <c r="D3" s="8"/>
      <c r="E3" s="9" t="s">
        <v>4</v>
      </c>
      <c r="F3" s="10"/>
      <c r="G3" s="10"/>
      <c r="H3" s="10" t="s">
        <v>100</v>
      </c>
      <c r="I3" s="10"/>
      <c r="J3" s="10"/>
      <c r="K3" s="11"/>
    </row>
    <row r="4" s="1" customFormat="1" ht="34" customHeight="1" spans="1:11">
      <c r="A4" s="8"/>
      <c r="B4" s="8"/>
      <c r="C4" s="8"/>
      <c r="D4" s="8"/>
      <c r="E4" s="9" t="s">
        <v>6</v>
      </c>
      <c r="F4" s="10"/>
      <c r="G4" s="10"/>
      <c r="H4" s="10" t="s">
        <v>7</v>
      </c>
      <c r="I4" s="10"/>
      <c r="J4" s="10"/>
      <c r="K4" s="11"/>
    </row>
    <row r="5" s="1" customFormat="1" ht="34" customHeight="1" spans="1:11">
      <c r="A5" s="8"/>
      <c r="B5" s="8"/>
      <c r="C5" s="8"/>
      <c r="D5" s="8"/>
      <c r="E5" s="9" t="s">
        <v>8</v>
      </c>
      <c r="F5" s="10"/>
      <c r="G5" s="10"/>
      <c r="H5" s="10" t="s">
        <v>210</v>
      </c>
      <c r="I5" s="10"/>
      <c r="J5" s="10"/>
      <c r="K5" s="11"/>
    </row>
    <row r="6" s="1" customFormat="1" ht="34" customHeight="1" spans="1:11">
      <c r="A6" s="8"/>
      <c r="B6" s="8"/>
      <c r="C6" s="8"/>
      <c r="D6" s="8"/>
      <c r="E6" s="9" t="s">
        <v>10</v>
      </c>
      <c r="F6" s="10"/>
      <c r="G6" s="10"/>
      <c r="H6" s="9" t="s">
        <v>279</v>
      </c>
      <c r="I6" s="10"/>
      <c r="J6" s="10"/>
      <c r="K6" s="11"/>
    </row>
    <row r="7" s="1" customFormat="1" ht="34" customHeight="1" spans="1:11">
      <c r="A7" s="8"/>
      <c r="B7" s="8"/>
      <c r="C7" s="8"/>
      <c r="D7" s="8"/>
      <c r="E7" s="9" t="s">
        <v>12</v>
      </c>
      <c r="F7" s="10"/>
      <c r="G7" s="10"/>
      <c r="H7" s="10" t="s">
        <v>13</v>
      </c>
      <c r="I7" s="10"/>
      <c r="J7" s="10"/>
      <c r="K7" s="11"/>
    </row>
    <row r="8" s="1" customFormat="1" ht="24" customHeight="1" spans="1:11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</row>
    <row r="9" s="1" customFormat="1" spans="1:11">
      <c r="A9" s="13" t="s">
        <v>15</v>
      </c>
      <c r="B9" s="13" t="s">
        <v>16</v>
      </c>
      <c r="C9" s="13" t="s">
        <v>17</v>
      </c>
      <c r="D9" s="13" t="s">
        <v>18</v>
      </c>
      <c r="E9" s="13" t="s">
        <v>19</v>
      </c>
      <c r="F9" s="13" t="s">
        <v>20</v>
      </c>
      <c r="G9" s="14" t="s">
        <v>21</v>
      </c>
      <c r="H9" s="15"/>
      <c r="I9" s="13" t="s">
        <v>22</v>
      </c>
      <c r="J9" s="13" t="s">
        <v>23</v>
      </c>
    </row>
    <row r="10" s="1" customFormat="1" ht="19.5" spans="1:11">
      <c r="A10" s="16" t="s">
        <v>24</v>
      </c>
      <c r="B10" s="16" t="s">
        <v>25</v>
      </c>
      <c r="C10" s="16" t="s">
        <v>26</v>
      </c>
      <c r="D10" s="16" t="s">
        <v>27</v>
      </c>
      <c r="E10" s="16" t="s">
        <v>28</v>
      </c>
      <c r="F10" s="16" t="s">
        <v>29</v>
      </c>
      <c r="G10" s="17" t="s">
        <v>30</v>
      </c>
      <c r="H10" s="18"/>
      <c r="I10" s="16" t="s">
        <v>31</v>
      </c>
      <c r="J10" s="19" t="s">
        <v>32</v>
      </c>
    </row>
    <row r="11" s="1" customFormat="1" spans="1:11">
      <c r="A11" s="20" t="s">
        <v>280</v>
      </c>
      <c r="B11" s="21" t="s">
        <v>34</v>
      </c>
      <c r="C11" s="21" t="s">
        <v>35</v>
      </c>
      <c r="D11" s="21" t="s">
        <v>36</v>
      </c>
      <c r="E11" s="21" t="s">
        <v>37</v>
      </c>
      <c r="F11" s="21" t="s">
        <v>38</v>
      </c>
      <c r="G11" s="22" t="s">
        <v>39</v>
      </c>
      <c r="H11" s="23"/>
      <c r="I11" s="21" t="s">
        <v>40</v>
      </c>
      <c r="J11" s="48" t="s">
        <v>36</v>
      </c>
    </row>
    <row r="12" s="1" customFormat="1" spans="1:11">
      <c r="A12" s="25"/>
      <c r="B12" s="30">
        <v>430</v>
      </c>
      <c r="C12" s="51">
        <v>2538</v>
      </c>
      <c r="D12" s="51">
        <v>83.2</v>
      </c>
      <c r="E12" s="30">
        <v>8370</v>
      </c>
      <c r="F12" s="51">
        <v>3.257</v>
      </c>
      <c r="G12" s="31" t="s">
        <v>281</v>
      </c>
      <c r="H12" s="32"/>
      <c r="I12" s="70">
        <v>8</v>
      </c>
      <c r="J12" s="52">
        <v>120</v>
      </c>
    </row>
    <row r="13" s="1" customFormat="1" ht="24" customHeight="1" spans="1:11">
      <c r="A13" s="12" t="s">
        <v>49</v>
      </c>
      <c r="B13" s="12"/>
      <c r="C13" s="12"/>
      <c r="D13" s="12"/>
      <c r="E13" s="12"/>
      <c r="F13" s="12"/>
      <c r="G13" s="12"/>
      <c r="H13" s="12"/>
      <c r="I13" s="12"/>
      <c r="J13" s="12"/>
    </row>
    <row r="14" s="1" customFormat="1" spans="1:11">
      <c r="A14" s="13" t="s">
        <v>15</v>
      </c>
      <c r="B14" s="53" t="s">
        <v>50</v>
      </c>
      <c r="C14" s="13" t="s">
        <v>51</v>
      </c>
      <c r="D14" s="13" t="s">
        <v>19</v>
      </c>
      <c r="E14" s="13" t="s">
        <v>52</v>
      </c>
      <c r="F14" s="13" t="s">
        <v>53</v>
      </c>
      <c r="G14" s="13" t="s">
        <v>54</v>
      </c>
      <c r="H14" s="13" t="s">
        <v>55</v>
      </c>
      <c r="I14" s="13" t="s">
        <v>20</v>
      </c>
      <c r="J14" s="53" t="s">
        <v>56</v>
      </c>
    </row>
    <row r="15" s="1" customFormat="1" ht="19.5" spans="1:11">
      <c r="A15" s="16" t="s">
        <v>57</v>
      </c>
      <c r="B15" s="54" t="s">
        <v>58</v>
      </c>
      <c r="C15" s="16" t="s">
        <v>59</v>
      </c>
      <c r="D15" s="16" t="s">
        <v>60</v>
      </c>
      <c r="E15" s="16" t="s">
        <v>61</v>
      </c>
      <c r="F15" s="16" t="s">
        <v>62</v>
      </c>
      <c r="G15" s="16" t="s">
        <v>63</v>
      </c>
      <c r="H15" s="16" t="s">
        <v>64</v>
      </c>
      <c r="I15" s="16" t="s">
        <v>29</v>
      </c>
      <c r="J15" s="54" t="s">
        <v>65</v>
      </c>
    </row>
    <row r="16" s="1" customFormat="1" spans="1:11">
      <c r="A16" s="55" t="s">
        <v>282</v>
      </c>
      <c r="B16" s="48" t="s">
        <v>67</v>
      </c>
      <c r="C16" s="21" t="s">
        <v>68</v>
      </c>
      <c r="D16" s="21" t="s">
        <v>37</v>
      </c>
      <c r="E16" s="21" t="s">
        <v>69</v>
      </c>
      <c r="F16" s="21" t="s">
        <v>36</v>
      </c>
      <c r="G16" s="21" t="s">
        <v>70</v>
      </c>
      <c r="H16" s="21" t="s">
        <v>35</v>
      </c>
      <c r="I16" s="21" t="s">
        <v>38</v>
      </c>
      <c r="J16" s="48" t="s">
        <v>71</v>
      </c>
    </row>
    <row r="17" s="1" customFormat="1" spans="1:10">
      <c r="A17" s="56"/>
      <c r="B17" s="57">
        <v>0.35</v>
      </c>
      <c r="C17" s="58">
        <v>32.46</v>
      </c>
      <c r="D17" s="59">
        <v>1516</v>
      </c>
      <c r="E17" s="58" t="s">
        <v>39</v>
      </c>
      <c r="F17" s="58">
        <v>5.47</v>
      </c>
      <c r="G17" s="59">
        <v>4052</v>
      </c>
      <c r="H17" s="58">
        <v>4052</v>
      </c>
      <c r="I17" s="58">
        <v>8.5</v>
      </c>
      <c r="J17" s="61" t="s">
        <v>39</v>
      </c>
    </row>
    <row r="18" s="1" customFormat="1" spans="1:10">
      <c r="A18" s="56"/>
      <c r="B18" s="57">
        <v>0.4</v>
      </c>
      <c r="C18" s="58">
        <v>32.41</v>
      </c>
      <c r="D18" s="59">
        <v>1847</v>
      </c>
      <c r="E18" s="58" t="s">
        <v>39</v>
      </c>
      <c r="F18" s="58">
        <v>7.33</v>
      </c>
      <c r="G18" s="59">
        <v>4571</v>
      </c>
      <c r="H18" s="58">
        <v>4571</v>
      </c>
      <c r="I18" s="58">
        <v>7.8</v>
      </c>
      <c r="J18" s="61"/>
    </row>
    <row r="19" s="1" customFormat="1" spans="1:10">
      <c r="A19" s="56"/>
      <c r="B19" s="57">
        <v>0.45</v>
      </c>
      <c r="C19" s="58">
        <v>32.34</v>
      </c>
      <c r="D19" s="59">
        <v>2309</v>
      </c>
      <c r="E19" s="58" t="s">
        <v>39</v>
      </c>
      <c r="F19" s="58">
        <v>9.77</v>
      </c>
      <c r="G19" s="59">
        <v>5043</v>
      </c>
      <c r="H19" s="58">
        <v>5043</v>
      </c>
      <c r="I19" s="58">
        <v>7.3</v>
      </c>
      <c r="J19" s="61"/>
    </row>
    <row r="20" s="1" customFormat="1" spans="1:10">
      <c r="A20" s="56"/>
      <c r="B20" s="57">
        <v>0.5</v>
      </c>
      <c r="C20" s="58">
        <v>32.24</v>
      </c>
      <c r="D20" s="59">
        <v>2702</v>
      </c>
      <c r="E20" s="58" t="s">
        <v>39</v>
      </c>
      <c r="F20" s="58">
        <v>12.51</v>
      </c>
      <c r="G20" s="59">
        <v>5535</v>
      </c>
      <c r="H20" s="58">
        <v>5535</v>
      </c>
      <c r="I20" s="58">
        <v>6.7</v>
      </c>
      <c r="J20" s="61"/>
    </row>
    <row r="21" s="1" customFormat="1" spans="1:10">
      <c r="A21" s="56"/>
      <c r="B21" s="57">
        <v>0.55</v>
      </c>
      <c r="C21" s="58">
        <v>32.16</v>
      </c>
      <c r="D21" s="59">
        <v>3290</v>
      </c>
      <c r="E21" s="58" t="s">
        <v>39</v>
      </c>
      <c r="F21" s="58">
        <v>16.26</v>
      </c>
      <c r="G21" s="59">
        <v>6010</v>
      </c>
      <c r="H21" s="58">
        <v>6010</v>
      </c>
      <c r="I21" s="58">
        <v>6.3</v>
      </c>
      <c r="J21" s="61"/>
    </row>
    <row r="22" s="1" customFormat="1" spans="1:10">
      <c r="A22" s="56"/>
      <c r="B22" s="57">
        <v>0.6</v>
      </c>
      <c r="C22" s="58">
        <v>32.04</v>
      </c>
      <c r="D22" s="59">
        <v>3866</v>
      </c>
      <c r="E22" s="58" t="s">
        <v>39</v>
      </c>
      <c r="F22" s="58">
        <v>20.77</v>
      </c>
      <c r="G22" s="59">
        <v>6518</v>
      </c>
      <c r="H22" s="58">
        <v>6518</v>
      </c>
      <c r="I22" s="58">
        <v>5.8</v>
      </c>
      <c r="J22" s="61"/>
    </row>
    <row r="23" s="1" customFormat="1" spans="1:10">
      <c r="A23" s="56"/>
      <c r="B23" s="57">
        <v>0.65</v>
      </c>
      <c r="C23" s="58">
        <v>31.88</v>
      </c>
      <c r="D23" s="59">
        <v>4414</v>
      </c>
      <c r="E23" s="58" t="s">
        <v>39</v>
      </c>
      <c r="F23" s="58">
        <v>26.7</v>
      </c>
      <c r="G23" s="59">
        <v>7000</v>
      </c>
      <c r="H23" s="58">
        <v>7000</v>
      </c>
      <c r="I23" s="58">
        <v>5.2</v>
      </c>
      <c r="J23" s="61"/>
    </row>
    <row r="24" s="1" customFormat="1" spans="1:10">
      <c r="A24" s="56"/>
      <c r="B24" s="57">
        <v>0.7</v>
      </c>
      <c r="C24" s="58">
        <v>31.74</v>
      </c>
      <c r="D24" s="59">
        <v>5015</v>
      </c>
      <c r="E24" s="58" t="s">
        <v>39</v>
      </c>
      <c r="F24" s="58">
        <v>32.55</v>
      </c>
      <c r="G24" s="59">
        <v>7439</v>
      </c>
      <c r="H24" s="58">
        <v>7439</v>
      </c>
      <c r="I24" s="58">
        <v>4.9</v>
      </c>
      <c r="J24" s="61"/>
    </row>
    <row r="25" s="1" customFormat="1" spans="1:10">
      <c r="A25" s="56"/>
      <c r="B25" s="57">
        <v>0.75</v>
      </c>
      <c r="C25" s="58">
        <v>31.59</v>
      </c>
      <c r="D25" s="59">
        <v>5544</v>
      </c>
      <c r="E25" s="58" t="s">
        <v>39</v>
      </c>
      <c r="F25" s="58">
        <v>38.32</v>
      </c>
      <c r="G25" s="59">
        <v>7841</v>
      </c>
      <c r="H25" s="58">
        <v>7841</v>
      </c>
      <c r="I25" s="58">
        <v>4.6</v>
      </c>
      <c r="J25" s="61"/>
    </row>
    <row r="26" s="1" customFormat="1" spans="1:10">
      <c r="A26" s="56"/>
      <c r="B26" s="57">
        <v>0.8</v>
      </c>
      <c r="C26" s="58">
        <v>31.39</v>
      </c>
      <c r="D26" s="59">
        <v>6048</v>
      </c>
      <c r="E26" s="58" t="s">
        <v>39</v>
      </c>
      <c r="F26" s="58">
        <v>44.58</v>
      </c>
      <c r="G26" s="59">
        <v>8226</v>
      </c>
      <c r="H26" s="58">
        <v>8226</v>
      </c>
      <c r="I26" s="58">
        <v>4.3</v>
      </c>
      <c r="J26" s="61"/>
    </row>
    <row r="27" s="1" customFormat="1" spans="1:10">
      <c r="A27" s="56"/>
      <c r="B27" s="57">
        <v>0.85</v>
      </c>
      <c r="C27" s="58">
        <v>31.21</v>
      </c>
      <c r="D27" s="59">
        <v>6700</v>
      </c>
      <c r="E27" s="58" t="s">
        <v>39</v>
      </c>
      <c r="F27" s="58">
        <v>53.49</v>
      </c>
      <c r="G27" s="59">
        <v>8564</v>
      </c>
      <c r="H27" s="58">
        <v>8564</v>
      </c>
      <c r="I27" s="58">
        <v>4</v>
      </c>
      <c r="J27" s="61"/>
    </row>
    <row r="28" s="1" customFormat="1" spans="1:10">
      <c r="A28" s="56"/>
      <c r="B28" s="57">
        <v>0.9</v>
      </c>
      <c r="C28" s="58">
        <v>31.03</v>
      </c>
      <c r="D28" s="59">
        <v>7248</v>
      </c>
      <c r="E28" s="58" t="s">
        <v>39</v>
      </c>
      <c r="F28" s="58">
        <v>61.67</v>
      </c>
      <c r="G28" s="59">
        <v>8906</v>
      </c>
      <c r="H28" s="58">
        <v>8906</v>
      </c>
      <c r="I28" s="58">
        <v>3.8</v>
      </c>
      <c r="J28" s="61"/>
    </row>
    <row r="29" s="1" customFormat="1" spans="1:10">
      <c r="A29" s="56"/>
      <c r="B29" s="57">
        <v>0.95</v>
      </c>
      <c r="C29" s="58">
        <v>30.78</v>
      </c>
      <c r="D29" s="59">
        <v>7789</v>
      </c>
      <c r="E29" s="58" t="s">
        <v>39</v>
      </c>
      <c r="F29" s="58">
        <v>71.49</v>
      </c>
      <c r="G29" s="59">
        <v>9187</v>
      </c>
      <c r="H29" s="58">
        <v>9187</v>
      </c>
      <c r="I29" s="58">
        <v>3.5</v>
      </c>
      <c r="J29" s="61"/>
    </row>
    <row r="30" s="1" customFormat="1" spans="1:10">
      <c r="A30" s="56"/>
      <c r="B30" s="63">
        <v>1</v>
      </c>
      <c r="C30" s="64">
        <v>30.52</v>
      </c>
      <c r="D30" s="55">
        <v>8370</v>
      </c>
      <c r="E30" s="64" t="s">
        <v>39</v>
      </c>
      <c r="F30" s="64">
        <v>83.18</v>
      </c>
      <c r="G30" s="55">
        <v>9575</v>
      </c>
      <c r="H30" s="64">
        <v>9575</v>
      </c>
      <c r="I30" s="64">
        <v>3.3</v>
      </c>
      <c r="J30" s="61"/>
    </row>
    <row r="31" s="1" customFormat="1" ht="24" customHeight="1" spans="1:10">
      <c r="A31" s="12" t="s">
        <v>82</v>
      </c>
      <c r="B31" s="12"/>
      <c r="C31" s="12"/>
      <c r="D31" s="12"/>
      <c r="E31" s="12"/>
      <c r="F31" s="12"/>
      <c r="G31" s="12"/>
      <c r="H31" s="12"/>
      <c r="I31" s="12"/>
      <c r="J31" s="12"/>
    </row>
    <row r="32" s="1" customFormat="1" ht="228" customHeight="1" spans="1:10">
      <c r="A32" s="65" t="str">
        <f>_xlfn.DISPIMG("ID_50AD177749744336BFDE810132E8EA36",1)</f>
        <v>=DISPIMG("ID_50AD177749744336BFDE810132E8EA36",1)</v>
      </c>
      <c r="B32" s="65"/>
      <c r="C32" s="65"/>
      <c r="D32" s="65"/>
      <c r="E32" s="65"/>
      <c r="F32" s="65"/>
      <c r="G32" s="65"/>
      <c r="H32" s="65"/>
      <c r="I32" s="65"/>
      <c r="J32" s="66"/>
    </row>
  </sheetData>
  <mergeCells count="26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A13:J13"/>
    <mergeCell ref="A31:J31"/>
    <mergeCell ref="A32:J32"/>
    <mergeCell ref="A11:A12"/>
    <mergeCell ref="A16:A30"/>
    <mergeCell ref="J17:J30"/>
    <mergeCell ref="A2:D7"/>
  </mergeCells>
  <pageMargins left="0.75" right="0.75" top="1" bottom="1" header="0.5" footer="0.5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8"/>
  <sheetViews>
    <sheetView topLeftCell="A23" workbookViewId="0">
      <selection activeCell="A47" sqref="$A47:$XFD47"/>
    </sheetView>
  </sheetViews>
  <sheetFormatPr defaultColWidth="10" defaultRowHeight="14.25"/>
  <cols>
    <col min="1" max="7" width="10" style="7" customWidth="1"/>
    <col min="8" max="8" width="22.2583333333333" style="7" customWidth="1"/>
    <col min="9" max="9" width="10" style="7" customWidth="1"/>
    <col min="10" max="10" width="10" style="1" customWidth="1"/>
    <col min="11" max="11" width="22.5916666666667" style="1" customWidth="1"/>
    <col min="12" max="16384" width="10" style="1"/>
  </cols>
  <sheetData>
    <row r="1" s="1" customFormat="1" ht="54" customHeight="1" spans="1:11">
      <c r="A1" s="2" t="s">
        <v>283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6"/>
    </row>
    <row r="2" s="1" customFormat="1" ht="34" customHeight="1" spans="1:11">
      <c r="A2" s="7" t="str">
        <f>_xlfn.DISPIMG("ID_95A8AADEB7434CF08036FBC8DEA8E2F0",1)</f>
        <v>=DISPIMG("ID_95A8AADEB7434CF08036FBC8DEA8E2F0",1)</v>
      </c>
      <c r="B2" s="8"/>
      <c r="C2" s="8"/>
      <c r="D2" s="8"/>
      <c r="E2" s="9" t="s">
        <v>2</v>
      </c>
      <c r="F2" s="10"/>
      <c r="G2" s="10"/>
      <c r="H2" s="10" t="s">
        <v>284</v>
      </c>
      <c r="I2" s="10"/>
      <c r="J2" s="10"/>
      <c r="K2" s="11"/>
    </row>
    <row r="3" s="1" customFormat="1" ht="34" customHeight="1" spans="1:11">
      <c r="A3" s="8"/>
      <c r="B3" s="8"/>
      <c r="C3" s="8"/>
      <c r="D3" s="8"/>
      <c r="E3" s="9" t="s">
        <v>4</v>
      </c>
      <c r="F3" s="10"/>
      <c r="G3" s="10"/>
      <c r="H3" s="10" t="s">
        <v>100</v>
      </c>
      <c r="I3" s="10"/>
      <c r="J3" s="10"/>
      <c r="K3" s="11"/>
    </row>
    <row r="4" s="1" customFormat="1" ht="34" customHeight="1" spans="1:11">
      <c r="A4" s="8"/>
      <c r="B4" s="8"/>
      <c r="C4" s="8"/>
      <c r="D4" s="8"/>
      <c r="E4" s="9" t="s">
        <v>6</v>
      </c>
      <c r="F4" s="10"/>
      <c r="G4" s="10"/>
      <c r="H4" s="10" t="s">
        <v>7</v>
      </c>
      <c r="I4" s="10"/>
      <c r="J4" s="10"/>
      <c r="K4" s="11"/>
    </row>
    <row r="5" s="1" customFormat="1" ht="34" customHeight="1" spans="1:11">
      <c r="A5" s="8"/>
      <c r="B5" s="8"/>
      <c r="C5" s="8"/>
      <c r="D5" s="8"/>
      <c r="E5" s="9" t="s">
        <v>8</v>
      </c>
      <c r="F5" s="10"/>
      <c r="G5" s="10"/>
      <c r="H5" s="10" t="s">
        <v>210</v>
      </c>
      <c r="I5" s="10"/>
      <c r="J5" s="10"/>
      <c r="K5" s="11"/>
    </row>
    <row r="6" s="1" customFormat="1" ht="34" customHeight="1" spans="1:11">
      <c r="A6" s="8"/>
      <c r="B6" s="8"/>
      <c r="C6" s="8"/>
      <c r="D6" s="8"/>
      <c r="E6" s="9" t="s">
        <v>10</v>
      </c>
      <c r="F6" s="10"/>
      <c r="G6" s="10"/>
      <c r="H6" s="10" t="s">
        <v>285</v>
      </c>
      <c r="I6" s="10"/>
      <c r="J6" s="10"/>
      <c r="K6" s="11"/>
    </row>
    <row r="7" s="1" customFormat="1" ht="34" customHeight="1" spans="1:11">
      <c r="A7" s="8"/>
      <c r="B7" s="8"/>
      <c r="C7" s="8"/>
      <c r="D7" s="8"/>
      <c r="E7" s="9" t="s">
        <v>12</v>
      </c>
      <c r="F7" s="10"/>
      <c r="G7" s="10"/>
      <c r="H7" s="10" t="s">
        <v>13</v>
      </c>
      <c r="I7" s="10"/>
      <c r="J7" s="10"/>
      <c r="K7" s="11"/>
    </row>
    <row r="8" s="1" customFormat="1" ht="24" customHeight="1" spans="1:11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</row>
    <row r="9" s="1" customFormat="1" spans="1:11">
      <c r="A9" s="13" t="s">
        <v>15</v>
      </c>
      <c r="B9" s="13" t="s">
        <v>16</v>
      </c>
      <c r="C9" s="13" t="s">
        <v>17</v>
      </c>
      <c r="D9" s="13" t="s">
        <v>18</v>
      </c>
      <c r="E9" s="13" t="s">
        <v>19</v>
      </c>
      <c r="F9" s="13" t="s">
        <v>20</v>
      </c>
      <c r="G9" s="14" t="s">
        <v>21</v>
      </c>
      <c r="H9" s="15"/>
      <c r="I9" s="13" t="s">
        <v>22</v>
      </c>
      <c r="J9" s="13" t="s">
        <v>23</v>
      </c>
    </row>
    <row r="10" s="1" customFormat="1" ht="19.5" spans="1:11">
      <c r="A10" s="16" t="s">
        <v>24</v>
      </c>
      <c r="B10" s="16" t="s">
        <v>25</v>
      </c>
      <c r="C10" s="16" t="s">
        <v>26</v>
      </c>
      <c r="D10" s="16" t="s">
        <v>27</v>
      </c>
      <c r="E10" s="16" t="s">
        <v>28</v>
      </c>
      <c r="F10" s="16" t="s">
        <v>29</v>
      </c>
      <c r="G10" s="17" t="s">
        <v>30</v>
      </c>
      <c r="H10" s="18"/>
      <c r="I10" s="16" t="s">
        <v>31</v>
      </c>
      <c r="J10" s="19" t="s">
        <v>32</v>
      </c>
    </row>
    <row r="11" s="1" customFormat="1" spans="1:11">
      <c r="A11" s="20" t="s">
        <v>286</v>
      </c>
      <c r="B11" s="21" t="s">
        <v>34</v>
      </c>
      <c r="C11" s="21" t="s">
        <v>35</v>
      </c>
      <c r="D11" s="21" t="s">
        <v>36</v>
      </c>
      <c r="E11" s="21" t="s">
        <v>37</v>
      </c>
      <c r="F11" s="21" t="s">
        <v>38</v>
      </c>
      <c r="G11" s="22" t="s">
        <v>39</v>
      </c>
      <c r="H11" s="23"/>
      <c r="I11" s="21" t="s">
        <v>40</v>
      </c>
      <c r="J11" s="48" t="s">
        <v>36</v>
      </c>
    </row>
    <row r="12" s="1" customFormat="1" spans="1:11">
      <c r="A12" s="25"/>
      <c r="B12" s="26">
        <v>270</v>
      </c>
      <c r="C12" s="49">
        <v>2944.9</v>
      </c>
      <c r="D12" s="49">
        <v>64.78</v>
      </c>
      <c r="E12" s="26">
        <v>8517</v>
      </c>
      <c r="F12" s="49">
        <v>2.89</v>
      </c>
      <c r="G12" s="27" t="s">
        <v>267</v>
      </c>
      <c r="H12" s="28"/>
      <c r="I12" s="26">
        <v>12</v>
      </c>
      <c r="J12" s="50">
        <v>120</v>
      </c>
    </row>
    <row r="13" s="1" customFormat="1" spans="1:11">
      <c r="A13" s="25"/>
      <c r="B13" s="30">
        <v>430</v>
      </c>
      <c r="C13" s="51">
        <v>3113.71</v>
      </c>
      <c r="D13" s="51">
        <v>101.49</v>
      </c>
      <c r="E13" s="30">
        <v>8194</v>
      </c>
      <c r="F13" s="51">
        <v>2.63</v>
      </c>
      <c r="G13" s="31" t="s">
        <v>267</v>
      </c>
      <c r="H13" s="32"/>
      <c r="I13" s="30">
        <v>8</v>
      </c>
      <c r="J13" s="52">
        <v>80</v>
      </c>
    </row>
    <row r="14" s="1" customFormat="1" ht="24" customHeight="1" spans="1:11">
      <c r="A14" s="12" t="s">
        <v>49</v>
      </c>
      <c r="B14" s="12"/>
      <c r="C14" s="12"/>
      <c r="D14" s="12"/>
      <c r="E14" s="12"/>
      <c r="F14" s="12"/>
      <c r="G14" s="12"/>
      <c r="H14" s="12"/>
      <c r="I14" s="12"/>
      <c r="J14" s="12"/>
    </row>
    <row r="15" s="1" customFormat="1" spans="1:11">
      <c r="A15" s="13" t="s">
        <v>15</v>
      </c>
      <c r="B15" s="53" t="s">
        <v>50</v>
      </c>
      <c r="C15" s="13" t="s">
        <v>51</v>
      </c>
      <c r="D15" s="13" t="s">
        <v>19</v>
      </c>
      <c r="E15" s="13" t="s">
        <v>52</v>
      </c>
      <c r="F15" s="13" t="s">
        <v>53</v>
      </c>
      <c r="G15" s="13" t="s">
        <v>54</v>
      </c>
      <c r="H15" s="13" t="s">
        <v>55</v>
      </c>
      <c r="I15" s="13" t="s">
        <v>20</v>
      </c>
      <c r="J15" s="53" t="s">
        <v>56</v>
      </c>
    </row>
    <row r="16" s="1" customFormat="1" ht="19.5" spans="1:11">
      <c r="A16" s="16" t="s">
        <v>57</v>
      </c>
      <c r="B16" s="54" t="s">
        <v>58</v>
      </c>
      <c r="C16" s="16" t="s">
        <v>59</v>
      </c>
      <c r="D16" s="16" t="s">
        <v>60</v>
      </c>
      <c r="E16" s="16" t="s">
        <v>61</v>
      </c>
      <c r="F16" s="16" t="s">
        <v>62</v>
      </c>
      <c r="G16" s="16" t="s">
        <v>63</v>
      </c>
      <c r="H16" s="16" t="s">
        <v>64</v>
      </c>
      <c r="I16" s="16" t="s">
        <v>29</v>
      </c>
      <c r="J16" s="54" t="s">
        <v>65</v>
      </c>
    </row>
    <row r="17" s="1" customFormat="1" spans="1:10">
      <c r="A17" s="55" t="s">
        <v>287</v>
      </c>
      <c r="B17" s="48" t="s">
        <v>67</v>
      </c>
      <c r="C17" s="21" t="s">
        <v>68</v>
      </c>
      <c r="D17" s="21" t="s">
        <v>37</v>
      </c>
      <c r="E17" s="21" t="s">
        <v>69</v>
      </c>
      <c r="F17" s="21" t="s">
        <v>36</v>
      </c>
      <c r="G17" s="21" t="s">
        <v>70</v>
      </c>
      <c r="H17" s="21" t="s">
        <v>35</v>
      </c>
      <c r="I17" s="21" t="s">
        <v>38</v>
      </c>
      <c r="J17" s="48" t="s">
        <v>71</v>
      </c>
    </row>
    <row r="18" s="1" customFormat="1" spans="1:10">
      <c r="A18" s="56"/>
      <c r="B18" s="57">
        <v>0.4</v>
      </c>
      <c r="C18" s="58">
        <v>46.22</v>
      </c>
      <c r="D18" s="59">
        <v>1493</v>
      </c>
      <c r="E18" s="58">
        <v>0.45</v>
      </c>
      <c r="F18" s="58">
        <v>5.77</v>
      </c>
      <c r="G18" s="59">
        <v>4626</v>
      </c>
      <c r="H18" s="58">
        <v>266.69</v>
      </c>
      <c r="I18" s="58">
        <v>5.6</v>
      </c>
      <c r="J18" s="67">
        <v>75</v>
      </c>
    </row>
    <row r="19" s="1" customFormat="1" spans="1:10">
      <c r="A19" s="56"/>
      <c r="B19" s="57">
        <v>0.45</v>
      </c>
      <c r="C19" s="58">
        <v>46.23</v>
      </c>
      <c r="D19" s="59">
        <v>2077</v>
      </c>
      <c r="E19" s="58">
        <v>0.46</v>
      </c>
      <c r="F19" s="58">
        <v>6.82</v>
      </c>
      <c r="G19" s="59">
        <v>5248</v>
      </c>
      <c r="H19" s="58">
        <v>315.29</v>
      </c>
      <c r="I19" s="58">
        <v>6.59</v>
      </c>
      <c r="J19" s="68"/>
    </row>
    <row r="20" s="1" customFormat="1" spans="1:10">
      <c r="A20" s="56"/>
      <c r="B20" s="57">
        <v>0.5</v>
      </c>
      <c r="C20" s="58">
        <v>46.17</v>
      </c>
      <c r="D20" s="59">
        <v>2548</v>
      </c>
      <c r="E20" s="58">
        <v>0.65</v>
      </c>
      <c r="F20" s="58">
        <v>9.5</v>
      </c>
      <c r="G20" s="59">
        <v>5855</v>
      </c>
      <c r="H20" s="58">
        <v>438.62</v>
      </c>
      <c r="I20" s="58">
        <v>5.81</v>
      </c>
      <c r="J20" s="68"/>
    </row>
    <row r="21" s="1" customFormat="1" spans="1:10">
      <c r="A21" s="56"/>
      <c r="B21" s="57">
        <v>0.55</v>
      </c>
      <c r="C21" s="58">
        <v>46.12</v>
      </c>
      <c r="D21" s="59">
        <v>3120</v>
      </c>
      <c r="E21" s="58">
        <v>0.69</v>
      </c>
      <c r="F21" s="58">
        <v>12.33</v>
      </c>
      <c r="G21" s="59">
        <v>6393</v>
      </c>
      <c r="H21" s="58">
        <v>568.66</v>
      </c>
      <c r="I21" s="58">
        <v>5.49</v>
      </c>
      <c r="J21" s="68"/>
    </row>
    <row r="22" s="1" customFormat="1" spans="1:10">
      <c r="A22" s="56"/>
      <c r="B22" s="57">
        <v>0.6</v>
      </c>
      <c r="C22" s="58">
        <v>46.11</v>
      </c>
      <c r="D22" s="59">
        <v>3606</v>
      </c>
      <c r="E22" s="58">
        <v>0.86</v>
      </c>
      <c r="F22" s="58">
        <v>16.93</v>
      </c>
      <c r="G22" s="59">
        <v>6904</v>
      </c>
      <c r="H22" s="58">
        <v>780.64</v>
      </c>
      <c r="I22" s="58">
        <v>4.62</v>
      </c>
      <c r="J22" s="68"/>
    </row>
    <row r="23" s="1" customFormat="1" spans="1:10">
      <c r="A23" s="56"/>
      <c r="B23" s="57">
        <v>0.65</v>
      </c>
      <c r="C23" s="58">
        <v>46.07</v>
      </c>
      <c r="D23" s="59">
        <v>4240</v>
      </c>
      <c r="E23" s="58">
        <v>0.93</v>
      </c>
      <c r="F23" s="58">
        <v>19.5</v>
      </c>
      <c r="G23" s="59">
        <v>7406</v>
      </c>
      <c r="H23" s="58">
        <v>898.37</v>
      </c>
      <c r="I23" s="58">
        <v>4.72</v>
      </c>
      <c r="J23" s="68"/>
    </row>
    <row r="24" s="1" customFormat="1" spans="1:10">
      <c r="A24" s="56"/>
      <c r="B24" s="57">
        <v>0.7</v>
      </c>
      <c r="C24" s="58">
        <v>45.99</v>
      </c>
      <c r="D24" s="59">
        <v>4755</v>
      </c>
      <c r="E24" s="58">
        <v>1.05</v>
      </c>
      <c r="F24" s="58">
        <v>23.15</v>
      </c>
      <c r="G24" s="59">
        <v>7819</v>
      </c>
      <c r="H24" s="58">
        <v>1064.67</v>
      </c>
      <c r="I24" s="58">
        <v>4.47</v>
      </c>
      <c r="J24" s="68"/>
    </row>
    <row r="25" s="1" customFormat="1" spans="1:10">
      <c r="A25" s="56"/>
      <c r="B25" s="57">
        <v>0.75</v>
      </c>
      <c r="C25" s="58">
        <v>45.95</v>
      </c>
      <c r="D25" s="59">
        <v>5289</v>
      </c>
      <c r="E25" s="58">
        <v>1.23</v>
      </c>
      <c r="F25" s="58">
        <v>30.09</v>
      </c>
      <c r="G25" s="59">
        <v>8289</v>
      </c>
      <c r="H25" s="58">
        <v>1382.64</v>
      </c>
      <c r="I25" s="58">
        <v>3.83</v>
      </c>
      <c r="J25" s="68"/>
    </row>
    <row r="26" s="1" customFormat="1" spans="1:10">
      <c r="A26" s="56"/>
      <c r="B26" s="57">
        <v>0.8</v>
      </c>
      <c r="C26" s="58">
        <v>45.91</v>
      </c>
      <c r="D26" s="59">
        <v>6016</v>
      </c>
      <c r="E26" s="58">
        <v>1.37</v>
      </c>
      <c r="F26" s="58">
        <v>35.11</v>
      </c>
      <c r="G26" s="59">
        <v>8720</v>
      </c>
      <c r="H26" s="58">
        <v>1611.9</v>
      </c>
      <c r="I26" s="58">
        <v>3.73</v>
      </c>
      <c r="J26" s="68"/>
    </row>
    <row r="27" s="1" customFormat="1" spans="1:10">
      <c r="A27" s="56"/>
      <c r="B27" s="57">
        <v>0.85</v>
      </c>
      <c r="C27" s="58">
        <v>45.81</v>
      </c>
      <c r="D27" s="59">
        <v>6530</v>
      </c>
      <c r="E27" s="58">
        <v>1.56</v>
      </c>
      <c r="F27" s="58">
        <v>41.72</v>
      </c>
      <c r="G27" s="59">
        <v>9139</v>
      </c>
      <c r="H27" s="58">
        <v>1911.19</v>
      </c>
      <c r="I27" s="58">
        <v>3.42</v>
      </c>
      <c r="J27" s="68"/>
    </row>
    <row r="28" s="1" customFormat="1" spans="1:10">
      <c r="A28" s="56"/>
      <c r="B28" s="57">
        <v>0.9</v>
      </c>
      <c r="C28" s="58">
        <v>45.75</v>
      </c>
      <c r="D28" s="59">
        <v>6705</v>
      </c>
      <c r="E28" s="58">
        <v>1.5</v>
      </c>
      <c r="F28" s="58">
        <v>40.82</v>
      </c>
      <c r="G28" s="59">
        <v>9139</v>
      </c>
      <c r="H28" s="58">
        <v>1867.52</v>
      </c>
      <c r="I28" s="58">
        <v>3.59</v>
      </c>
      <c r="J28" s="68"/>
    </row>
    <row r="29" s="1" customFormat="1" spans="1:10">
      <c r="A29" s="56"/>
      <c r="B29" s="57">
        <v>0.95</v>
      </c>
      <c r="C29" s="58">
        <v>45.6</v>
      </c>
      <c r="D29" s="59">
        <v>7941</v>
      </c>
      <c r="E29" s="58">
        <v>1.84</v>
      </c>
      <c r="F29" s="58">
        <v>57.4</v>
      </c>
      <c r="G29" s="59">
        <v>9867</v>
      </c>
      <c r="H29" s="58">
        <v>2617.44</v>
      </c>
      <c r="I29" s="58">
        <v>3.03</v>
      </c>
      <c r="J29" s="68"/>
    </row>
    <row r="30" s="1" customFormat="1" spans="1:10">
      <c r="A30" s="62"/>
      <c r="B30" s="57">
        <v>1</v>
      </c>
      <c r="C30" s="58">
        <v>45.46</v>
      </c>
      <c r="D30" s="59">
        <v>8517</v>
      </c>
      <c r="E30" s="58">
        <v>1.94</v>
      </c>
      <c r="F30" s="58">
        <v>64.78</v>
      </c>
      <c r="G30" s="59">
        <v>10124</v>
      </c>
      <c r="H30" s="58">
        <v>2944.9</v>
      </c>
      <c r="I30" s="58">
        <v>2.89</v>
      </c>
      <c r="J30" s="69"/>
    </row>
    <row r="31" s="1" customFormat="1" spans="1:10">
      <c r="A31" s="13" t="s">
        <v>15</v>
      </c>
      <c r="B31" s="53" t="s">
        <v>50</v>
      </c>
      <c r="C31" s="13" t="s">
        <v>51</v>
      </c>
      <c r="D31" s="13" t="s">
        <v>19</v>
      </c>
      <c r="E31" s="13" t="s">
        <v>52</v>
      </c>
      <c r="F31" s="13" t="s">
        <v>53</v>
      </c>
      <c r="G31" s="13" t="s">
        <v>54</v>
      </c>
      <c r="H31" s="13" t="s">
        <v>55</v>
      </c>
      <c r="I31" s="13" t="s">
        <v>20</v>
      </c>
      <c r="J31" s="53" t="s">
        <v>56</v>
      </c>
    </row>
    <row r="32" s="1" customFormat="1" ht="19.5" spans="1:10">
      <c r="A32" s="16" t="s">
        <v>57</v>
      </c>
      <c r="B32" s="54" t="s">
        <v>58</v>
      </c>
      <c r="C32" s="16" t="s">
        <v>59</v>
      </c>
      <c r="D32" s="16" t="s">
        <v>60</v>
      </c>
      <c r="E32" s="16" t="s">
        <v>61</v>
      </c>
      <c r="F32" s="16" t="s">
        <v>62</v>
      </c>
      <c r="G32" s="16" t="s">
        <v>63</v>
      </c>
      <c r="H32" s="16" t="s">
        <v>64</v>
      </c>
      <c r="I32" s="16" t="s">
        <v>29</v>
      </c>
      <c r="J32" s="54" t="s">
        <v>65</v>
      </c>
    </row>
    <row r="33" s="1" customFormat="1" spans="1:10">
      <c r="A33" s="55" t="s">
        <v>288</v>
      </c>
      <c r="B33" s="48" t="s">
        <v>67</v>
      </c>
      <c r="C33" s="21" t="s">
        <v>68</v>
      </c>
      <c r="D33" s="21" t="s">
        <v>37</v>
      </c>
      <c r="E33" s="21" t="s">
        <v>69</v>
      </c>
      <c r="F33" s="21" t="s">
        <v>36</v>
      </c>
      <c r="G33" s="21" t="s">
        <v>70</v>
      </c>
      <c r="H33" s="21" t="s">
        <v>35</v>
      </c>
      <c r="I33" s="21" t="s">
        <v>38</v>
      </c>
      <c r="J33" s="48" t="s">
        <v>71</v>
      </c>
    </row>
    <row r="34" s="1" customFormat="1" spans="1:10">
      <c r="A34" s="56"/>
      <c r="B34" s="57">
        <v>0.4</v>
      </c>
      <c r="C34" s="58">
        <v>31.87</v>
      </c>
      <c r="D34" s="59">
        <v>1927</v>
      </c>
      <c r="E34" s="58">
        <v>0.42</v>
      </c>
      <c r="F34" s="58">
        <v>9.28</v>
      </c>
      <c r="G34" s="59">
        <v>5083</v>
      </c>
      <c r="H34" s="58">
        <v>295.75</v>
      </c>
      <c r="I34" s="58">
        <v>6.52</v>
      </c>
      <c r="J34" s="67">
        <v>73</v>
      </c>
    </row>
    <row r="35" s="1" customFormat="1" spans="1:10">
      <c r="A35" s="56"/>
      <c r="B35" s="57">
        <v>0.45</v>
      </c>
      <c r="C35" s="58">
        <v>31.84</v>
      </c>
      <c r="D35" s="59">
        <v>2498</v>
      </c>
      <c r="E35" s="58">
        <v>0.54</v>
      </c>
      <c r="F35" s="58">
        <v>13.08</v>
      </c>
      <c r="G35" s="59">
        <v>5722</v>
      </c>
      <c r="H35" s="58">
        <v>416.47</v>
      </c>
      <c r="I35" s="58">
        <v>6</v>
      </c>
      <c r="J35" s="68"/>
    </row>
    <row r="36" s="1" customFormat="1" spans="1:10">
      <c r="A36" s="56"/>
      <c r="B36" s="57">
        <v>0.5</v>
      </c>
      <c r="C36" s="58">
        <v>31.8</v>
      </c>
      <c r="D36" s="59">
        <v>3065</v>
      </c>
      <c r="E36" s="58">
        <v>0.66</v>
      </c>
      <c r="F36" s="58">
        <v>17.94</v>
      </c>
      <c r="G36" s="59">
        <v>6313</v>
      </c>
      <c r="H36" s="58">
        <v>570.49</v>
      </c>
      <c r="I36" s="58">
        <v>5.37</v>
      </c>
      <c r="J36" s="68"/>
    </row>
    <row r="37" s="1" customFormat="1" spans="1:10">
      <c r="A37" s="56"/>
      <c r="B37" s="57">
        <v>0.55</v>
      </c>
      <c r="C37" s="58">
        <v>31.71</v>
      </c>
      <c r="D37" s="59">
        <v>3688</v>
      </c>
      <c r="E37" s="58">
        <v>0.79</v>
      </c>
      <c r="F37" s="58">
        <v>23.15</v>
      </c>
      <c r="G37" s="59">
        <v>6822</v>
      </c>
      <c r="H37" s="58">
        <v>734.09</v>
      </c>
      <c r="I37" s="58">
        <v>5.02</v>
      </c>
      <c r="J37" s="68"/>
    </row>
    <row r="38" s="1" customFormat="1" spans="1:10">
      <c r="A38" s="56"/>
      <c r="B38" s="57">
        <v>0.6</v>
      </c>
      <c r="C38" s="58">
        <v>31.63</v>
      </c>
      <c r="D38" s="59">
        <v>4270</v>
      </c>
      <c r="E38" s="58">
        <v>0.92</v>
      </c>
      <c r="F38" s="58">
        <v>29.18</v>
      </c>
      <c r="G38" s="59">
        <v>7305</v>
      </c>
      <c r="H38" s="58">
        <v>922.96</v>
      </c>
      <c r="I38" s="58">
        <v>4.63</v>
      </c>
      <c r="J38" s="68"/>
    </row>
    <row r="39" s="1" customFormat="1" spans="1:10">
      <c r="A39" s="56"/>
      <c r="B39" s="57">
        <v>0.65</v>
      </c>
      <c r="C39" s="58">
        <v>31.58</v>
      </c>
      <c r="D39" s="59">
        <v>4789</v>
      </c>
      <c r="E39" s="58">
        <v>1.04</v>
      </c>
      <c r="F39" s="58">
        <v>34.94</v>
      </c>
      <c r="G39" s="59">
        <v>7700</v>
      </c>
      <c r="H39" s="58">
        <v>1103.41</v>
      </c>
      <c r="I39" s="58">
        <v>4.34</v>
      </c>
      <c r="J39" s="68"/>
    </row>
    <row r="40" s="1" customFormat="1" spans="1:10">
      <c r="A40" s="56"/>
      <c r="B40" s="57">
        <v>0.7</v>
      </c>
      <c r="C40" s="58">
        <v>31.52</v>
      </c>
      <c r="D40" s="59">
        <v>5378</v>
      </c>
      <c r="E40" s="58">
        <v>1.17</v>
      </c>
      <c r="F40" s="58">
        <v>42.46</v>
      </c>
      <c r="G40" s="59">
        <v>8170</v>
      </c>
      <c r="H40" s="58">
        <v>1338.34</v>
      </c>
      <c r="I40" s="58">
        <v>4.02</v>
      </c>
      <c r="J40" s="68"/>
    </row>
    <row r="41" s="1" customFormat="1" spans="1:10">
      <c r="A41" s="56"/>
      <c r="B41" s="57">
        <v>0.75</v>
      </c>
      <c r="C41" s="58">
        <v>31.38</v>
      </c>
      <c r="D41" s="59">
        <v>5839</v>
      </c>
      <c r="E41" s="58">
        <v>1.25</v>
      </c>
      <c r="F41" s="58">
        <v>50.32</v>
      </c>
      <c r="G41" s="59">
        <v>8606</v>
      </c>
      <c r="H41" s="58">
        <v>1579.04</v>
      </c>
      <c r="I41" s="58">
        <v>3.7</v>
      </c>
      <c r="J41" s="68"/>
    </row>
    <row r="42" s="1" customFormat="1" spans="1:10">
      <c r="A42" s="56"/>
      <c r="B42" s="57">
        <v>0.8</v>
      </c>
      <c r="C42" s="58">
        <v>31.28</v>
      </c>
      <c r="D42" s="59">
        <v>6488</v>
      </c>
      <c r="E42" s="58">
        <v>1.41</v>
      </c>
      <c r="F42" s="58">
        <v>60.12</v>
      </c>
      <c r="G42" s="59">
        <v>8958</v>
      </c>
      <c r="H42" s="58">
        <v>1880.55</v>
      </c>
      <c r="I42" s="58">
        <v>3.45</v>
      </c>
      <c r="J42" s="68"/>
    </row>
    <row r="43" s="1" customFormat="1" spans="1:10">
      <c r="A43" s="56"/>
      <c r="B43" s="57">
        <v>0.85</v>
      </c>
      <c r="C43" s="58">
        <v>31.14</v>
      </c>
      <c r="D43" s="59">
        <v>6851</v>
      </c>
      <c r="E43" s="58">
        <v>1.49</v>
      </c>
      <c r="F43" s="58">
        <v>68.9</v>
      </c>
      <c r="G43" s="59">
        <v>9339</v>
      </c>
      <c r="H43" s="58">
        <v>2145.55</v>
      </c>
      <c r="I43" s="58">
        <v>3.19</v>
      </c>
      <c r="J43" s="68"/>
    </row>
    <row r="44" s="1" customFormat="1" spans="1:10">
      <c r="A44" s="56"/>
      <c r="B44" s="57">
        <v>0.9</v>
      </c>
      <c r="C44" s="58">
        <v>31.04</v>
      </c>
      <c r="D44" s="59">
        <v>7400</v>
      </c>
      <c r="E44" s="58">
        <v>1.62</v>
      </c>
      <c r="F44" s="58">
        <v>79.91</v>
      </c>
      <c r="G44" s="59">
        <v>9601</v>
      </c>
      <c r="H44" s="58">
        <v>2480.41</v>
      </c>
      <c r="I44" s="58">
        <v>2.98</v>
      </c>
      <c r="J44" s="68"/>
    </row>
    <row r="45" s="1" customFormat="1" spans="1:10">
      <c r="A45" s="56"/>
      <c r="B45" s="57">
        <v>0.95</v>
      </c>
      <c r="C45" s="58">
        <v>30.89</v>
      </c>
      <c r="D45" s="59">
        <v>7847</v>
      </c>
      <c r="E45" s="58">
        <v>1.74</v>
      </c>
      <c r="F45" s="58">
        <v>91.25</v>
      </c>
      <c r="G45" s="59">
        <v>9844</v>
      </c>
      <c r="H45" s="58">
        <v>2818.71</v>
      </c>
      <c r="I45" s="58">
        <v>2.78</v>
      </c>
      <c r="J45" s="68"/>
    </row>
    <row r="46" s="1" customFormat="1" spans="1:10">
      <c r="A46" s="56"/>
      <c r="B46" s="63">
        <v>1</v>
      </c>
      <c r="C46" s="64">
        <v>30.68</v>
      </c>
      <c r="D46" s="55">
        <v>8194</v>
      </c>
      <c r="E46" s="64">
        <v>1.82</v>
      </c>
      <c r="F46" s="64">
        <v>101.49</v>
      </c>
      <c r="G46" s="55">
        <v>10029</v>
      </c>
      <c r="H46" s="64">
        <v>3113.71</v>
      </c>
      <c r="I46" s="64">
        <v>2.63</v>
      </c>
      <c r="J46" s="68"/>
    </row>
    <row r="47" s="1" customFormat="1" ht="24" customHeight="1" spans="1:10">
      <c r="A47" s="12" t="s">
        <v>82</v>
      </c>
      <c r="B47" s="12"/>
      <c r="C47" s="12"/>
      <c r="D47" s="12"/>
      <c r="E47" s="12"/>
      <c r="F47" s="12"/>
      <c r="G47" s="12"/>
      <c r="H47" s="12"/>
      <c r="I47" s="12"/>
      <c r="J47" s="12"/>
    </row>
    <row r="48" s="1" customFormat="1" ht="228" customHeight="1" spans="1:10">
      <c r="A48" s="65" t="str">
        <f>_xlfn.DISPIMG("ID_D5ADB72861EA4135AF4781A5CAD2B136",1)</f>
        <v>=DISPIMG("ID_D5ADB72861EA4135AF4781A5CAD2B136",1)</v>
      </c>
      <c r="B48" s="65"/>
      <c r="C48" s="65"/>
      <c r="D48" s="65"/>
      <c r="E48" s="65"/>
      <c r="F48" s="65"/>
      <c r="G48" s="65"/>
      <c r="H48" s="65"/>
      <c r="I48" s="65"/>
      <c r="J48" s="66"/>
    </row>
  </sheetData>
  <mergeCells count="29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A14:J14"/>
    <mergeCell ref="A47:J47"/>
    <mergeCell ref="A48:J48"/>
    <mergeCell ref="A11:A13"/>
    <mergeCell ref="A17:A30"/>
    <mergeCell ref="A33:A46"/>
    <mergeCell ref="J18:J30"/>
    <mergeCell ref="J34:J46"/>
    <mergeCell ref="A2:D7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K16"/>
  <sheetViews>
    <sheetView topLeftCell="A6" workbookViewId="0">
      <selection activeCell="M4" sqref="M4"/>
    </sheetView>
  </sheetViews>
  <sheetFormatPr defaultColWidth="9" defaultRowHeight="13.5"/>
  <sheetData>
    <row r="1" s="1" customFormat="1" ht="54" customHeight="1" spans="1:11">
      <c r="A1" s="2" t="s">
        <v>89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6"/>
    </row>
    <row r="2" s="1" customFormat="1" ht="34" customHeight="1" spans="1:11">
      <c r="A2" s="7" t="str">
        <f>_xlfn.DISPIMG("ID_5500199ECFCF47018FCADDF165840D0F",1)</f>
        <v>=DISPIMG("ID_5500199ECFCF47018FCADDF165840D0F",1)</v>
      </c>
      <c r="B2" s="8"/>
      <c r="C2" s="8"/>
      <c r="D2" s="8"/>
      <c r="E2" s="9" t="s">
        <v>2</v>
      </c>
      <c r="F2" s="10"/>
      <c r="G2" s="10"/>
      <c r="H2" s="10" t="s">
        <v>90</v>
      </c>
      <c r="I2" s="10"/>
      <c r="J2" s="10"/>
      <c r="K2" s="11"/>
    </row>
    <row r="3" s="1" customFormat="1" ht="34" customHeight="1" spans="1:11">
      <c r="A3" s="8"/>
      <c r="B3" s="8"/>
      <c r="C3" s="8"/>
      <c r="D3" s="8"/>
      <c r="E3" s="9" t="s">
        <v>4</v>
      </c>
      <c r="F3" s="10"/>
      <c r="G3" s="10"/>
      <c r="H3" s="10" t="s">
        <v>5</v>
      </c>
      <c r="I3" s="10"/>
      <c r="J3" s="10"/>
      <c r="K3" s="11"/>
    </row>
    <row r="4" s="1" customFormat="1" ht="34" customHeight="1" spans="1:11">
      <c r="A4" s="8"/>
      <c r="B4" s="8"/>
      <c r="C4" s="8"/>
      <c r="D4" s="8"/>
      <c r="E4" s="9" t="s">
        <v>6</v>
      </c>
      <c r="F4" s="10"/>
      <c r="G4" s="10"/>
      <c r="H4" s="10" t="s">
        <v>7</v>
      </c>
      <c r="I4" s="10"/>
      <c r="J4" s="10"/>
      <c r="K4" s="11"/>
    </row>
    <row r="5" s="1" customFormat="1" ht="34" customHeight="1" spans="1:11">
      <c r="A5" s="8"/>
      <c r="B5" s="8"/>
      <c r="C5" s="8"/>
      <c r="D5" s="8"/>
      <c r="E5" s="9" t="s">
        <v>8</v>
      </c>
      <c r="F5" s="10"/>
      <c r="G5" s="10"/>
      <c r="H5" s="10" t="s">
        <v>91</v>
      </c>
      <c r="I5" s="10"/>
      <c r="J5" s="10"/>
      <c r="K5" s="11"/>
    </row>
    <row r="6" s="1" customFormat="1" ht="34" customHeight="1" spans="1:11">
      <c r="A6" s="8"/>
      <c r="B6" s="8"/>
      <c r="C6" s="8"/>
      <c r="D6" s="8"/>
      <c r="E6" s="9" t="s">
        <v>10</v>
      </c>
      <c r="F6" s="10"/>
      <c r="G6" s="10"/>
      <c r="H6" s="10" t="s">
        <v>92</v>
      </c>
      <c r="I6" s="10"/>
      <c r="J6" s="10"/>
      <c r="K6" s="11"/>
    </row>
    <row r="7" s="1" customFormat="1" ht="34" customHeight="1" spans="1:11">
      <c r="A7" s="8"/>
      <c r="B7" s="8"/>
      <c r="C7" s="8"/>
      <c r="D7" s="8"/>
      <c r="E7" s="9" t="s">
        <v>12</v>
      </c>
      <c r="F7" s="10"/>
      <c r="G7" s="10"/>
      <c r="H7" s="10" t="s">
        <v>13</v>
      </c>
      <c r="I7" s="10"/>
      <c r="J7" s="10"/>
      <c r="K7" s="11"/>
    </row>
    <row r="8" s="1" customFormat="1" ht="24" customHeight="1" spans="1:11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</row>
    <row r="9" spans="1:11">
      <c r="A9" s="13" t="s">
        <v>15</v>
      </c>
      <c r="B9" s="13" t="s">
        <v>16</v>
      </c>
      <c r="C9" s="13" t="s">
        <v>17</v>
      </c>
      <c r="D9" s="13" t="s">
        <v>18</v>
      </c>
      <c r="E9" s="13" t="s">
        <v>19</v>
      </c>
      <c r="F9" s="13" t="s">
        <v>20</v>
      </c>
      <c r="G9" s="14" t="s">
        <v>21</v>
      </c>
      <c r="H9" s="15"/>
      <c r="I9" s="13" t="s">
        <v>22</v>
      </c>
      <c r="J9" s="13" t="s">
        <v>23</v>
      </c>
    </row>
    <row r="10" ht="19.5" spans="1:11">
      <c r="A10" s="16" t="s">
        <v>24</v>
      </c>
      <c r="B10" s="16" t="s">
        <v>25</v>
      </c>
      <c r="C10" s="16" t="s">
        <v>26</v>
      </c>
      <c r="D10" s="16" t="s">
        <v>27</v>
      </c>
      <c r="E10" s="16" t="s">
        <v>28</v>
      </c>
      <c r="F10" s="16" t="s">
        <v>29</v>
      </c>
      <c r="G10" s="17" t="s">
        <v>30</v>
      </c>
      <c r="H10" s="18"/>
      <c r="I10" s="16" t="s">
        <v>31</v>
      </c>
      <c r="J10" s="19" t="s">
        <v>32</v>
      </c>
    </row>
    <row r="11" spans="1:11">
      <c r="A11" s="20" t="s">
        <v>93</v>
      </c>
      <c r="B11" s="21" t="s">
        <v>34</v>
      </c>
      <c r="C11" s="21" t="s">
        <v>35</v>
      </c>
      <c r="D11" s="21" t="s">
        <v>36</v>
      </c>
      <c r="E11" s="21" t="s">
        <v>37</v>
      </c>
      <c r="F11" s="21" t="s">
        <v>38</v>
      </c>
      <c r="G11" s="22" t="s">
        <v>39</v>
      </c>
      <c r="H11" s="23"/>
      <c r="I11" s="21" t="s">
        <v>40</v>
      </c>
      <c r="J11" s="24" t="s">
        <v>36</v>
      </c>
    </row>
    <row r="12" spans="1:11">
      <c r="A12" s="25"/>
      <c r="B12" s="26">
        <v>3100</v>
      </c>
      <c r="C12" s="49">
        <v>44</v>
      </c>
      <c r="D12" s="49">
        <v>6</v>
      </c>
      <c r="E12" s="26">
        <v>180</v>
      </c>
      <c r="F12" s="49">
        <v>4.1</v>
      </c>
      <c r="G12" s="27">
        <v>4040</v>
      </c>
      <c r="H12" s="28"/>
      <c r="I12" s="26">
        <v>2</v>
      </c>
      <c r="J12" s="29">
        <v>15</v>
      </c>
    </row>
    <row r="13" spans="1:11">
      <c r="A13" s="25"/>
      <c r="B13" s="26">
        <v>3100</v>
      </c>
      <c r="C13" s="49">
        <v>53</v>
      </c>
      <c r="D13" s="49">
        <v>7.2</v>
      </c>
      <c r="E13" s="26">
        <v>210</v>
      </c>
      <c r="F13" s="49">
        <v>4</v>
      </c>
      <c r="G13" s="27">
        <v>6020</v>
      </c>
      <c r="H13" s="28"/>
      <c r="I13" s="26">
        <v>2</v>
      </c>
      <c r="J13" s="29">
        <v>15</v>
      </c>
    </row>
    <row r="14" spans="1:11">
      <c r="A14" s="25"/>
      <c r="B14" s="30">
        <v>4000</v>
      </c>
      <c r="C14" s="51">
        <v>52</v>
      </c>
      <c r="D14" s="51">
        <v>7</v>
      </c>
      <c r="E14" s="30">
        <v>218</v>
      </c>
      <c r="F14" s="51">
        <v>4.2</v>
      </c>
      <c r="G14" s="31">
        <v>5030</v>
      </c>
      <c r="H14" s="32"/>
      <c r="I14" s="30">
        <v>2</v>
      </c>
      <c r="J14" s="33">
        <v>15</v>
      </c>
    </row>
    <row r="15" s="1" customFormat="1" ht="24" customHeight="1" spans="1:11">
      <c r="A15" s="12" t="s">
        <v>82</v>
      </c>
      <c r="B15" s="12"/>
      <c r="C15" s="12"/>
      <c r="D15" s="12"/>
      <c r="E15" s="12"/>
      <c r="F15" s="12"/>
      <c r="G15" s="12"/>
      <c r="H15" s="12"/>
      <c r="I15" s="12"/>
      <c r="J15" s="12"/>
    </row>
    <row r="16" ht="228" customHeight="1" spans="1:11">
      <c r="A16" s="46" t="str">
        <f>_xlfn.DISPIMG("ID_596591EA891947A8BC89C603B5866D03",1)</f>
        <v>=DISPIMG("ID_596591EA891947A8BC89C603B5866D03",1)</v>
      </c>
      <c r="B16" s="46"/>
      <c r="C16" s="46"/>
      <c r="D16" s="46"/>
      <c r="E16" s="46"/>
      <c r="F16" s="46"/>
      <c r="G16" s="46"/>
      <c r="H16" s="46"/>
      <c r="I16" s="46"/>
      <c r="J16" s="47"/>
    </row>
  </sheetData>
  <mergeCells count="25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G14:H14"/>
    <mergeCell ref="A15:J15"/>
    <mergeCell ref="A16:J16"/>
    <mergeCell ref="A11:A14"/>
    <mergeCell ref="A2:D7"/>
  </mergeCells>
  <pageMargins left="0.75" right="0.75" top="1" bottom="1" header="0.5" footer="0.5"/>
  <pageSetup paperSize="9" scale="95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3"/>
  <sheetViews>
    <sheetView topLeftCell="A21" workbookViewId="0">
      <selection activeCell="A40" sqref="A40:A53"/>
    </sheetView>
  </sheetViews>
  <sheetFormatPr defaultColWidth="10" defaultRowHeight="14.25"/>
  <cols>
    <col min="1" max="7" width="10" style="7" customWidth="1"/>
    <col min="8" max="8" width="18.2583333333333" style="7" customWidth="1"/>
    <col min="9" max="9" width="10" style="7" customWidth="1"/>
    <col min="10" max="10" width="10" style="1" customWidth="1"/>
    <col min="11" max="11" width="22.5916666666667" style="1" customWidth="1"/>
    <col min="12" max="16384" width="10" style="1"/>
  </cols>
  <sheetData>
    <row r="1" s="1" customFormat="1" ht="54" customHeight="1" spans="1:11">
      <c r="A1" s="2" t="s">
        <v>289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6"/>
    </row>
    <row r="2" s="1" customFormat="1" ht="34" customHeight="1" spans="1:11">
      <c r="A2" s="7" t="str">
        <f>_xlfn.DISPIMG("ID_6FACE8584B1E4243868CB467EA637CDC",1)</f>
        <v>=DISPIMG("ID_6FACE8584B1E4243868CB467EA637CDC",1)</v>
      </c>
      <c r="B2" s="8"/>
      <c r="C2" s="8"/>
      <c r="D2" s="8"/>
      <c r="E2" s="9" t="s">
        <v>2</v>
      </c>
      <c r="F2" s="10"/>
      <c r="G2" s="10"/>
      <c r="H2" s="10" t="s">
        <v>290</v>
      </c>
      <c r="I2" s="10"/>
      <c r="J2" s="10"/>
      <c r="K2" s="11"/>
    </row>
    <row r="3" s="1" customFormat="1" ht="34" customHeight="1" spans="1:11">
      <c r="A3" s="8"/>
      <c r="B3" s="8"/>
      <c r="C3" s="8"/>
      <c r="D3" s="8"/>
      <c r="E3" s="9" t="s">
        <v>4</v>
      </c>
      <c r="F3" s="10"/>
      <c r="G3" s="10"/>
      <c r="H3" s="10" t="s">
        <v>100</v>
      </c>
      <c r="I3" s="10"/>
      <c r="J3" s="10"/>
      <c r="K3" s="11"/>
    </row>
    <row r="4" s="1" customFormat="1" ht="34" customHeight="1" spans="1:11">
      <c r="A4" s="8"/>
      <c r="B4" s="8"/>
      <c r="C4" s="8"/>
      <c r="D4" s="8"/>
      <c r="E4" s="9" t="s">
        <v>6</v>
      </c>
      <c r="F4" s="10"/>
      <c r="G4" s="10"/>
      <c r="H4" s="10" t="s">
        <v>291</v>
      </c>
      <c r="I4" s="10"/>
      <c r="J4" s="10"/>
      <c r="K4" s="11"/>
    </row>
    <row r="5" s="1" customFormat="1" ht="34" customHeight="1" spans="1:11">
      <c r="A5" s="8"/>
      <c r="B5" s="8"/>
      <c r="C5" s="8"/>
      <c r="D5" s="8"/>
      <c r="E5" s="9" t="s">
        <v>8</v>
      </c>
      <c r="F5" s="10"/>
      <c r="G5" s="10"/>
      <c r="H5" s="10" t="s">
        <v>210</v>
      </c>
      <c r="I5" s="10"/>
      <c r="J5" s="10"/>
      <c r="K5" s="11"/>
    </row>
    <row r="6" s="1" customFormat="1" ht="34" customHeight="1" spans="1:11">
      <c r="A6" s="8"/>
      <c r="B6" s="8"/>
      <c r="C6" s="8"/>
      <c r="D6" s="8"/>
      <c r="E6" s="9" t="s">
        <v>10</v>
      </c>
      <c r="F6" s="10"/>
      <c r="G6" s="10"/>
      <c r="H6" s="10" t="s">
        <v>292</v>
      </c>
      <c r="I6" s="10"/>
      <c r="J6" s="10"/>
      <c r="K6" s="11"/>
    </row>
    <row r="7" s="1" customFormat="1" ht="34" customHeight="1" spans="1:11">
      <c r="A7" s="8"/>
      <c r="B7" s="8"/>
      <c r="C7" s="8"/>
      <c r="D7" s="8"/>
      <c r="E7" s="9" t="s">
        <v>12</v>
      </c>
      <c r="F7" s="10"/>
      <c r="G7" s="10"/>
      <c r="H7" s="10" t="s">
        <v>13</v>
      </c>
      <c r="I7" s="10"/>
      <c r="J7" s="10"/>
      <c r="K7" s="11"/>
    </row>
    <row r="8" s="1" customFormat="1" ht="24" customHeight="1" spans="1:11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</row>
    <row r="9" s="1" customFormat="1" spans="1:11">
      <c r="A9" s="13" t="s">
        <v>15</v>
      </c>
      <c r="B9" s="13" t="s">
        <v>16</v>
      </c>
      <c r="C9" s="13" t="s">
        <v>17</v>
      </c>
      <c r="D9" s="13" t="s">
        <v>18</v>
      </c>
      <c r="E9" s="13" t="s">
        <v>19</v>
      </c>
      <c r="F9" s="13" t="s">
        <v>20</v>
      </c>
      <c r="G9" s="14" t="s">
        <v>21</v>
      </c>
      <c r="H9" s="15"/>
      <c r="I9" s="13" t="s">
        <v>22</v>
      </c>
      <c r="J9" s="13" t="s">
        <v>23</v>
      </c>
    </row>
    <row r="10" s="1" customFormat="1" ht="19.5" spans="1:11">
      <c r="A10" s="16" t="s">
        <v>24</v>
      </c>
      <c r="B10" s="16" t="s">
        <v>25</v>
      </c>
      <c r="C10" s="16" t="s">
        <v>26</v>
      </c>
      <c r="D10" s="16" t="s">
        <v>27</v>
      </c>
      <c r="E10" s="16" t="s">
        <v>28</v>
      </c>
      <c r="F10" s="16" t="s">
        <v>29</v>
      </c>
      <c r="G10" s="17" t="s">
        <v>30</v>
      </c>
      <c r="H10" s="18"/>
      <c r="I10" s="16" t="s">
        <v>31</v>
      </c>
      <c r="J10" s="19" t="s">
        <v>32</v>
      </c>
    </row>
    <row r="11" s="1" customFormat="1" spans="1:11">
      <c r="A11" s="20" t="s">
        <v>293</v>
      </c>
      <c r="B11" s="21" t="s">
        <v>34</v>
      </c>
      <c r="C11" s="21" t="s">
        <v>35</v>
      </c>
      <c r="D11" s="21" t="s">
        <v>36</v>
      </c>
      <c r="E11" s="21" t="s">
        <v>37</v>
      </c>
      <c r="F11" s="21" t="s">
        <v>38</v>
      </c>
      <c r="G11" s="22" t="s">
        <v>39</v>
      </c>
      <c r="H11" s="23"/>
      <c r="I11" s="21" t="s">
        <v>40</v>
      </c>
      <c r="J11" s="48" t="s">
        <v>36</v>
      </c>
    </row>
    <row r="12" s="1" customFormat="1" spans="1:11">
      <c r="A12" s="25"/>
      <c r="B12" s="26">
        <v>475</v>
      </c>
      <c r="C12" s="49">
        <v>4263.66</v>
      </c>
      <c r="D12" s="49">
        <v>151.14</v>
      </c>
      <c r="E12" s="26">
        <v>10526</v>
      </c>
      <c r="F12" s="49">
        <v>2.47</v>
      </c>
      <c r="G12" s="27" t="s">
        <v>294</v>
      </c>
      <c r="H12" s="28"/>
      <c r="I12" s="26">
        <v>8</v>
      </c>
      <c r="J12" s="50">
        <v>150</v>
      </c>
    </row>
    <row r="13" s="1" customFormat="1" spans="1:11">
      <c r="A13" s="25"/>
      <c r="B13" s="26">
        <v>410</v>
      </c>
      <c r="C13" s="49">
        <v>3601.53</v>
      </c>
      <c r="D13" s="49">
        <v>127.85</v>
      </c>
      <c r="E13" s="26">
        <v>10447</v>
      </c>
      <c r="F13" s="49">
        <v>2.9</v>
      </c>
      <c r="G13" s="27" t="s">
        <v>295</v>
      </c>
      <c r="H13" s="28"/>
      <c r="I13" s="26">
        <v>8</v>
      </c>
      <c r="J13" s="50">
        <v>150</v>
      </c>
    </row>
    <row r="14" s="1" customFormat="1" spans="1:11">
      <c r="A14" s="25"/>
      <c r="B14" s="26">
        <v>360</v>
      </c>
      <c r="C14" s="49">
        <v>5157.61</v>
      </c>
      <c r="D14" s="49">
        <v>120.14</v>
      </c>
      <c r="E14" s="26">
        <v>9665</v>
      </c>
      <c r="F14" s="49">
        <v>1.87</v>
      </c>
      <c r="G14" s="27" t="s">
        <v>296</v>
      </c>
      <c r="H14" s="28"/>
      <c r="I14" s="26">
        <v>12</v>
      </c>
      <c r="J14" s="50">
        <v>120</v>
      </c>
    </row>
    <row r="15" s="1" customFormat="1" spans="1:11">
      <c r="A15" s="25"/>
      <c r="B15" s="26">
        <v>360</v>
      </c>
      <c r="C15" s="49">
        <v>6186.84</v>
      </c>
      <c r="D15" s="49">
        <v>145.47</v>
      </c>
      <c r="E15" s="26">
        <v>112336</v>
      </c>
      <c r="F15" s="49">
        <v>1.99</v>
      </c>
      <c r="G15" s="27" t="s">
        <v>297</v>
      </c>
      <c r="H15" s="28"/>
      <c r="I15" s="26">
        <v>12</v>
      </c>
      <c r="J15" s="50">
        <v>120</v>
      </c>
    </row>
    <row r="16" s="1" customFormat="1" spans="1:11">
      <c r="A16" s="25"/>
      <c r="B16" s="26">
        <v>360</v>
      </c>
      <c r="C16" s="49">
        <v>4827.19</v>
      </c>
      <c r="D16" s="49">
        <v>120.71</v>
      </c>
      <c r="E16" s="26">
        <v>11075</v>
      </c>
      <c r="F16" s="49">
        <v>2.29</v>
      </c>
      <c r="G16" s="27" t="s">
        <v>294</v>
      </c>
      <c r="H16" s="28"/>
      <c r="I16" s="26">
        <v>10</v>
      </c>
      <c r="J16" s="50">
        <v>110</v>
      </c>
    </row>
    <row r="17" s="1" customFormat="1" spans="1:10">
      <c r="A17" s="25"/>
      <c r="B17" s="26">
        <v>360</v>
      </c>
      <c r="C17" s="49">
        <v>2944.4</v>
      </c>
      <c r="D17" s="49">
        <v>100.87</v>
      </c>
      <c r="E17" s="26">
        <v>9442</v>
      </c>
      <c r="F17" s="49">
        <v>3.21</v>
      </c>
      <c r="G17" s="27" t="s">
        <v>295</v>
      </c>
      <c r="H17" s="28"/>
      <c r="I17" s="26">
        <v>8</v>
      </c>
      <c r="J17" s="50">
        <v>110</v>
      </c>
    </row>
    <row r="18" s="1" customFormat="1" spans="1:10">
      <c r="A18" s="25"/>
      <c r="B18" s="26">
        <v>360</v>
      </c>
      <c r="C18" s="49">
        <v>4029.88</v>
      </c>
      <c r="D18" s="49">
        <v>141.3</v>
      </c>
      <c r="E18" s="26">
        <v>10747</v>
      </c>
      <c r="F18" s="49">
        <v>2.67</v>
      </c>
      <c r="G18" s="27" t="s">
        <v>298</v>
      </c>
      <c r="H18" s="28"/>
      <c r="I18" s="26">
        <v>8</v>
      </c>
      <c r="J18" s="50">
        <v>150</v>
      </c>
    </row>
    <row r="19" s="1" customFormat="1" spans="1:10">
      <c r="A19" s="25"/>
      <c r="B19" s="26">
        <v>230</v>
      </c>
      <c r="C19" s="49">
        <v>4400.41</v>
      </c>
      <c r="D19" s="49">
        <v>102.24</v>
      </c>
      <c r="E19" s="26">
        <v>11844</v>
      </c>
      <c r="F19" s="49">
        <v>2.69</v>
      </c>
      <c r="G19" s="27" t="s">
        <v>298</v>
      </c>
      <c r="H19" s="28"/>
      <c r="I19" s="26">
        <v>12</v>
      </c>
      <c r="J19" s="50">
        <v>110</v>
      </c>
    </row>
    <row r="20" s="1" customFormat="1" customHeight="1" spans="1:10">
      <c r="A20" s="25"/>
      <c r="B20" s="30">
        <v>200</v>
      </c>
      <c r="C20" s="51">
        <v>3353.87</v>
      </c>
      <c r="D20" s="51">
        <v>77.6</v>
      </c>
      <c r="E20" s="30">
        <v>11682</v>
      </c>
      <c r="F20" s="51">
        <v>3.48</v>
      </c>
      <c r="G20" s="31" t="s">
        <v>299</v>
      </c>
      <c r="H20" s="32"/>
      <c r="I20" s="30">
        <v>12</v>
      </c>
      <c r="J20" s="52">
        <v>110</v>
      </c>
    </row>
    <row r="21" s="1" customFormat="1" ht="24" customHeight="1" spans="1:10">
      <c r="A21" s="12" t="s">
        <v>49</v>
      </c>
      <c r="B21" s="12"/>
      <c r="C21" s="12"/>
      <c r="D21" s="12"/>
      <c r="E21" s="12"/>
      <c r="F21" s="12"/>
      <c r="G21" s="12"/>
      <c r="H21" s="12"/>
      <c r="I21" s="12"/>
      <c r="J21" s="12"/>
    </row>
    <row r="22" s="1" customFormat="1" spans="1:10">
      <c r="A22" s="13" t="s">
        <v>15</v>
      </c>
      <c r="B22" s="53" t="s">
        <v>50</v>
      </c>
      <c r="C22" s="13" t="s">
        <v>51</v>
      </c>
      <c r="D22" s="13" t="s">
        <v>19</v>
      </c>
      <c r="E22" s="13" t="s">
        <v>52</v>
      </c>
      <c r="F22" s="13" t="s">
        <v>53</v>
      </c>
      <c r="G22" s="13" t="s">
        <v>54</v>
      </c>
      <c r="H22" s="13" t="s">
        <v>55</v>
      </c>
      <c r="I22" s="13" t="s">
        <v>20</v>
      </c>
      <c r="J22" s="53" t="s">
        <v>56</v>
      </c>
    </row>
    <row r="23" s="1" customFormat="1" ht="19.5" spans="1:10">
      <c r="A23" s="16" t="s">
        <v>57</v>
      </c>
      <c r="B23" s="54" t="s">
        <v>58</v>
      </c>
      <c r="C23" s="16" t="s">
        <v>59</v>
      </c>
      <c r="D23" s="16" t="s">
        <v>60</v>
      </c>
      <c r="E23" s="16" t="s">
        <v>61</v>
      </c>
      <c r="F23" s="16" t="s">
        <v>62</v>
      </c>
      <c r="G23" s="16" t="s">
        <v>63</v>
      </c>
      <c r="H23" s="16" t="s">
        <v>64</v>
      </c>
      <c r="I23" s="16" t="s">
        <v>29</v>
      </c>
      <c r="J23" s="54" t="s">
        <v>65</v>
      </c>
    </row>
    <row r="24" s="1" customFormat="1" spans="1:10">
      <c r="A24" s="55" t="s">
        <v>300</v>
      </c>
      <c r="B24" s="48" t="s">
        <v>67</v>
      </c>
      <c r="C24" s="21" t="s">
        <v>68</v>
      </c>
      <c r="D24" s="21" t="s">
        <v>37</v>
      </c>
      <c r="E24" s="21" t="s">
        <v>69</v>
      </c>
      <c r="F24" s="21" t="s">
        <v>36</v>
      </c>
      <c r="G24" s="21" t="s">
        <v>70</v>
      </c>
      <c r="H24" s="21" t="s">
        <v>35</v>
      </c>
      <c r="I24" s="21" t="s">
        <v>38</v>
      </c>
      <c r="J24" s="48" t="s">
        <v>71</v>
      </c>
    </row>
    <row r="25" s="1" customFormat="1" spans="1:10">
      <c r="A25" s="56"/>
      <c r="B25" s="57">
        <v>0.4</v>
      </c>
      <c r="C25" s="58">
        <v>88.4</v>
      </c>
      <c r="D25" s="59">
        <v>5886</v>
      </c>
      <c r="E25" s="58">
        <v>3.33</v>
      </c>
      <c r="F25" s="58">
        <v>6.4</v>
      </c>
      <c r="G25" s="59">
        <v>1623</v>
      </c>
      <c r="H25" s="58">
        <v>565.76</v>
      </c>
      <c r="I25" s="58">
        <v>10.4</v>
      </c>
      <c r="J25" s="60">
        <v>68</v>
      </c>
    </row>
    <row r="26" s="1" customFormat="1" spans="1:10">
      <c r="A26" s="56"/>
      <c r="B26" s="57">
        <v>0.45</v>
      </c>
      <c r="C26" s="58">
        <v>88.4</v>
      </c>
      <c r="D26" s="59">
        <v>7292</v>
      </c>
      <c r="E26" s="58">
        <v>4.01</v>
      </c>
      <c r="F26" s="58">
        <v>8.5</v>
      </c>
      <c r="G26" s="59">
        <v>1788</v>
      </c>
      <c r="H26" s="58">
        <v>751.4</v>
      </c>
      <c r="I26" s="58">
        <v>9.7</v>
      </c>
      <c r="J26" s="61"/>
    </row>
    <row r="27" s="1" customFormat="1" spans="1:10">
      <c r="A27" s="56"/>
      <c r="B27" s="57">
        <v>0.5</v>
      </c>
      <c r="C27" s="58">
        <v>88.4</v>
      </c>
      <c r="D27" s="59">
        <v>8858</v>
      </c>
      <c r="E27" s="58">
        <v>4.82</v>
      </c>
      <c r="F27" s="58">
        <v>11.1</v>
      </c>
      <c r="G27" s="59">
        <v>1945</v>
      </c>
      <c r="H27" s="58">
        <v>981.24</v>
      </c>
      <c r="I27" s="58">
        <v>9.03</v>
      </c>
      <c r="J27" s="61"/>
    </row>
    <row r="28" s="1" customFormat="1" spans="1:10">
      <c r="A28" s="56"/>
      <c r="B28" s="57">
        <v>0.55</v>
      </c>
      <c r="C28" s="58">
        <v>88.3</v>
      </c>
      <c r="D28" s="59">
        <v>10551</v>
      </c>
      <c r="E28" s="58">
        <v>5.72</v>
      </c>
      <c r="F28" s="58">
        <v>14.5</v>
      </c>
      <c r="G28" s="59">
        <v>2137</v>
      </c>
      <c r="H28" s="58">
        <v>1280.35</v>
      </c>
      <c r="I28" s="58">
        <v>8.24</v>
      </c>
      <c r="J28" s="61"/>
    </row>
    <row r="29" s="1" customFormat="1" spans="1:10">
      <c r="A29" s="56"/>
      <c r="B29" s="57">
        <v>0.6</v>
      </c>
      <c r="C29" s="58">
        <v>88.3</v>
      </c>
      <c r="D29" s="59">
        <v>12612</v>
      </c>
      <c r="E29" s="58">
        <v>6.88</v>
      </c>
      <c r="F29" s="58">
        <v>18.9</v>
      </c>
      <c r="G29" s="59">
        <v>2318</v>
      </c>
      <c r="H29" s="58">
        <v>1668.87</v>
      </c>
      <c r="I29" s="58">
        <v>7.56</v>
      </c>
      <c r="J29" s="61"/>
    </row>
    <row r="30" s="1" customFormat="1" spans="1:10">
      <c r="A30" s="56"/>
      <c r="B30" s="57">
        <v>0.65</v>
      </c>
      <c r="C30" s="58">
        <v>88.2</v>
      </c>
      <c r="D30" s="59">
        <v>15109</v>
      </c>
      <c r="E30" s="58">
        <v>8.17</v>
      </c>
      <c r="F30" s="58">
        <v>24.1</v>
      </c>
      <c r="G30" s="59">
        <v>2486</v>
      </c>
      <c r="H30" s="58">
        <v>2125.62</v>
      </c>
      <c r="I30" s="58">
        <v>7.11</v>
      </c>
      <c r="J30" s="61"/>
    </row>
    <row r="31" s="1" customFormat="1" spans="1:10">
      <c r="A31" s="56"/>
      <c r="B31" s="57">
        <v>0.7</v>
      </c>
      <c r="C31" s="58">
        <v>88.2</v>
      </c>
      <c r="D31" s="59">
        <v>17217</v>
      </c>
      <c r="E31" s="58">
        <v>9.4</v>
      </c>
      <c r="F31" s="58">
        <v>29.5</v>
      </c>
      <c r="G31" s="59">
        <v>2643</v>
      </c>
      <c r="H31" s="58">
        <v>2601.9</v>
      </c>
      <c r="I31" s="58">
        <v>6.62</v>
      </c>
      <c r="J31" s="61"/>
    </row>
    <row r="32" s="1" customFormat="1" spans="1:10">
      <c r="A32" s="56"/>
      <c r="B32" s="57">
        <v>0.75</v>
      </c>
      <c r="C32" s="58">
        <v>88.1</v>
      </c>
      <c r="D32" s="59">
        <v>19620</v>
      </c>
      <c r="E32" s="58">
        <v>10.75</v>
      </c>
      <c r="F32" s="58">
        <v>35.5</v>
      </c>
      <c r="G32" s="59">
        <v>2779</v>
      </c>
      <c r="H32" s="58">
        <v>3127.55</v>
      </c>
      <c r="I32" s="58">
        <v>6.27</v>
      </c>
      <c r="J32" s="61"/>
    </row>
    <row r="33" s="1" customFormat="1" spans="1:10">
      <c r="A33" s="56"/>
      <c r="B33" s="57">
        <v>0.8</v>
      </c>
      <c r="C33" s="58">
        <v>88</v>
      </c>
      <c r="D33" s="59">
        <v>22001</v>
      </c>
      <c r="E33" s="58">
        <v>12.2</v>
      </c>
      <c r="F33" s="58">
        <v>42.6</v>
      </c>
      <c r="G33" s="59">
        <v>2936</v>
      </c>
      <c r="H33" s="58">
        <v>3748.8</v>
      </c>
      <c r="I33" s="58">
        <v>5.87</v>
      </c>
      <c r="J33" s="61"/>
    </row>
    <row r="34" s="1" customFormat="1" spans="1:10">
      <c r="A34" s="56"/>
      <c r="B34" s="57">
        <v>0.85</v>
      </c>
      <c r="C34" s="58">
        <v>87.9</v>
      </c>
      <c r="D34" s="59">
        <v>24724</v>
      </c>
      <c r="E34" s="58">
        <v>13.89</v>
      </c>
      <c r="F34" s="58">
        <v>51</v>
      </c>
      <c r="G34" s="59">
        <v>3082</v>
      </c>
      <c r="H34" s="58">
        <v>4482.9</v>
      </c>
      <c r="I34" s="58">
        <v>5.52</v>
      </c>
      <c r="J34" s="61"/>
    </row>
    <row r="35" s="1" customFormat="1" spans="1:10">
      <c r="A35" s="56"/>
      <c r="B35" s="57">
        <v>0.9</v>
      </c>
      <c r="C35" s="58">
        <v>87.8</v>
      </c>
      <c r="D35" s="59">
        <v>27085</v>
      </c>
      <c r="E35" s="58">
        <v>15.63</v>
      </c>
      <c r="F35" s="58">
        <v>59.9</v>
      </c>
      <c r="G35" s="59">
        <v>3214</v>
      </c>
      <c r="H35" s="58">
        <v>5259.22</v>
      </c>
      <c r="I35" s="58">
        <v>5.15</v>
      </c>
      <c r="J35" s="61"/>
    </row>
    <row r="36" s="1" customFormat="1" spans="1:10">
      <c r="A36" s="56"/>
      <c r="B36" s="57" t="s">
        <v>301</v>
      </c>
      <c r="C36" s="58">
        <v>87.7</v>
      </c>
      <c r="D36" s="59">
        <v>29706</v>
      </c>
      <c r="E36" s="58">
        <v>17.77</v>
      </c>
      <c r="F36" s="58">
        <v>71.3</v>
      </c>
      <c r="G36" s="59">
        <v>3360</v>
      </c>
      <c r="H36" s="58">
        <v>6253.01</v>
      </c>
      <c r="I36" s="58">
        <v>4.75</v>
      </c>
      <c r="J36" s="61"/>
    </row>
    <row r="37" s="1" customFormat="1" spans="1:10">
      <c r="A37" s="62"/>
      <c r="B37" s="57" t="s">
        <v>302</v>
      </c>
      <c r="C37" s="58">
        <v>87.7</v>
      </c>
      <c r="D37" s="59">
        <v>29583</v>
      </c>
      <c r="E37" s="58">
        <v>17.71</v>
      </c>
      <c r="F37" s="58">
        <v>70.8</v>
      </c>
      <c r="G37" s="59">
        <v>3348</v>
      </c>
      <c r="H37" s="58">
        <v>6209.16</v>
      </c>
      <c r="I37" s="58">
        <v>4.76</v>
      </c>
      <c r="J37" s="61"/>
    </row>
    <row r="38" s="1" customFormat="1" spans="1:10">
      <c r="A38" s="13" t="s">
        <v>15</v>
      </c>
      <c r="B38" s="53" t="s">
        <v>50</v>
      </c>
      <c r="C38" s="13" t="s">
        <v>51</v>
      </c>
      <c r="D38" s="13" t="s">
        <v>19</v>
      </c>
      <c r="E38" s="13" t="s">
        <v>52</v>
      </c>
      <c r="F38" s="13" t="s">
        <v>53</v>
      </c>
      <c r="G38" s="13" t="s">
        <v>54</v>
      </c>
      <c r="H38" s="13" t="s">
        <v>55</v>
      </c>
      <c r="I38" s="13" t="s">
        <v>20</v>
      </c>
      <c r="J38" s="53" t="s">
        <v>56</v>
      </c>
    </row>
    <row r="39" s="1" customFormat="1" ht="19.5" spans="1:10">
      <c r="A39" s="16" t="s">
        <v>57</v>
      </c>
      <c r="B39" s="54" t="s">
        <v>58</v>
      </c>
      <c r="C39" s="16" t="s">
        <v>59</v>
      </c>
      <c r="D39" s="16" t="s">
        <v>60</v>
      </c>
      <c r="E39" s="16" t="s">
        <v>61</v>
      </c>
      <c r="F39" s="16" t="s">
        <v>62</v>
      </c>
      <c r="G39" s="16" t="s">
        <v>63</v>
      </c>
      <c r="H39" s="16" t="s">
        <v>64</v>
      </c>
      <c r="I39" s="16" t="s">
        <v>29</v>
      </c>
      <c r="J39" s="54" t="s">
        <v>65</v>
      </c>
    </row>
    <row r="40" s="1" customFormat="1" spans="1:10">
      <c r="A40" s="55" t="s">
        <v>303</v>
      </c>
      <c r="B40" s="48" t="s">
        <v>67</v>
      </c>
      <c r="C40" s="21" t="s">
        <v>68</v>
      </c>
      <c r="D40" s="21" t="s">
        <v>37</v>
      </c>
      <c r="E40" s="21" t="s">
        <v>69</v>
      </c>
      <c r="F40" s="21" t="s">
        <v>36</v>
      </c>
      <c r="G40" s="21" t="s">
        <v>70</v>
      </c>
      <c r="H40" s="21" t="s">
        <v>35</v>
      </c>
      <c r="I40" s="21" t="s">
        <v>38</v>
      </c>
      <c r="J40" s="48" t="s">
        <v>71</v>
      </c>
    </row>
    <row r="41" s="1" customFormat="1" spans="1:10">
      <c r="A41" s="56"/>
      <c r="B41" s="57">
        <v>0.4</v>
      </c>
      <c r="C41" s="58">
        <v>30.52</v>
      </c>
      <c r="D41" s="59">
        <v>2737</v>
      </c>
      <c r="E41" s="58">
        <v>0.62</v>
      </c>
      <c r="F41" s="58">
        <v>16.04</v>
      </c>
      <c r="G41" s="59">
        <v>5620</v>
      </c>
      <c r="H41" s="58">
        <v>489.54</v>
      </c>
      <c r="I41" s="58">
        <v>5.59</v>
      </c>
      <c r="J41" s="60">
        <v>60</v>
      </c>
    </row>
    <row r="42" s="1" customFormat="1" spans="1:10">
      <c r="A42" s="56"/>
      <c r="B42" s="57">
        <v>0.45</v>
      </c>
      <c r="C42" s="58">
        <v>30.38</v>
      </c>
      <c r="D42" s="59">
        <v>3410</v>
      </c>
      <c r="E42" s="58">
        <v>0.79</v>
      </c>
      <c r="F42" s="58">
        <v>22.33</v>
      </c>
      <c r="G42" s="59">
        <v>6322</v>
      </c>
      <c r="H42" s="58">
        <v>678.39</v>
      </c>
      <c r="I42" s="58">
        <v>5.03</v>
      </c>
      <c r="J42" s="61"/>
    </row>
    <row r="43" s="1" customFormat="1" spans="1:10">
      <c r="A43" s="56"/>
      <c r="B43" s="57">
        <v>0.5</v>
      </c>
      <c r="C43" s="58">
        <v>30.29</v>
      </c>
      <c r="D43" s="59">
        <v>4061</v>
      </c>
      <c r="E43" s="58">
        <v>0.95</v>
      </c>
      <c r="F43" s="58">
        <v>29.3</v>
      </c>
      <c r="G43" s="59">
        <v>6949</v>
      </c>
      <c r="H43" s="58">
        <v>887.5</v>
      </c>
      <c r="I43" s="58">
        <v>4.58</v>
      </c>
      <c r="J43" s="61"/>
    </row>
    <row r="44" s="1" customFormat="1" spans="1:10">
      <c r="A44" s="56"/>
      <c r="B44" s="57">
        <v>0.55</v>
      </c>
      <c r="C44" s="58">
        <v>30.21</v>
      </c>
      <c r="D44" s="59">
        <v>4699</v>
      </c>
      <c r="E44" s="58">
        <v>1.09</v>
      </c>
      <c r="F44" s="58">
        <v>35.99</v>
      </c>
      <c r="G44" s="59">
        <v>7465</v>
      </c>
      <c r="H44" s="58">
        <v>1087.26</v>
      </c>
      <c r="I44" s="58">
        <v>4.32</v>
      </c>
      <c r="J44" s="61"/>
    </row>
    <row r="45" s="1" customFormat="1" spans="1:10">
      <c r="A45" s="56"/>
      <c r="B45" s="57">
        <v>0.6</v>
      </c>
      <c r="C45" s="58">
        <v>30.03</v>
      </c>
      <c r="D45" s="59">
        <v>5313</v>
      </c>
      <c r="E45" s="58">
        <v>1.24</v>
      </c>
      <c r="F45" s="58">
        <v>44.37</v>
      </c>
      <c r="G45" s="59">
        <v>7972</v>
      </c>
      <c r="H45" s="58">
        <v>1332.43</v>
      </c>
      <c r="I45" s="58">
        <v>3.99</v>
      </c>
      <c r="J45" s="61"/>
    </row>
    <row r="46" s="1" customFormat="1" spans="1:10">
      <c r="A46" s="56"/>
      <c r="B46" s="57">
        <v>0.65</v>
      </c>
      <c r="C46" s="58">
        <v>29.81</v>
      </c>
      <c r="D46" s="59">
        <v>6024</v>
      </c>
      <c r="E46" s="58">
        <v>1.41</v>
      </c>
      <c r="F46" s="58">
        <v>53.91</v>
      </c>
      <c r="G46" s="59">
        <v>8495</v>
      </c>
      <c r="H46" s="58">
        <v>1607.06</v>
      </c>
      <c r="I46" s="58">
        <v>3.75</v>
      </c>
      <c r="J46" s="61"/>
    </row>
    <row r="47" s="1" customFormat="1" spans="1:10">
      <c r="A47" s="56"/>
      <c r="B47" s="57">
        <v>0.7</v>
      </c>
      <c r="C47" s="58">
        <v>29.72</v>
      </c>
      <c r="D47" s="59">
        <v>6680</v>
      </c>
      <c r="E47" s="58">
        <v>1.57</v>
      </c>
      <c r="F47" s="58">
        <v>64.66</v>
      </c>
      <c r="G47" s="59">
        <v>8995</v>
      </c>
      <c r="H47" s="58">
        <v>1921.7</v>
      </c>
      <c r="I47" s="58">
        <v>3.48</v>
      </c>
      <c r="J47" s="61"/>
    </row>
    <row r="48" s="1" customFormat="1" spans="1:10">
      <c r="A48" s="56"/>
      <c r="B48" s="57">
        <v>0.75</v>
      </c>
      <c r="C48" s="58">
        <v>29.51</v>
      </c>
      <c r="D48" s="59">
        <v>7357</v>
      </c>
      <c r="E48" s="58">
        <v>1.73</v>
      </c>
      <c r="F48" s="58">
        <v>76.58</v>
      </c>
      <c r="G48" s="59">
        <v>9463</v>
      </c>
      <c r="H48" s="58">
        <v>2259.88</v>
      </c>
      <c r="I48" s="58">
        <v>3.26</v>
      </c>
      <c r="J48" s="61"/>
    </row>
    <row r="49" s="1" customFormat="1" spans="1:10">
      <c r="A49" s="56"/>
      <c r="B49" s="57">
        <v>0.8</v>
      </c>
      <c r="C49" s="58">
        <v>29.32</v>
      </c>
      <c r="D49" s="59">
        <v>7984</v>
      </c>
      <c r="E49" s="58">
        <v>1.89</v>
      </c>
      <c r="F49" s="58">
        <v>89.28</v>
      </c>
      <c r="G49" s="59">
        <v>9901</v>
      </c>
      <c r="H49" s="58">
        <v>2617.69</v>
      </c>
      <c r="I49" s="58">
        <v>3.05</v>
      </c>
      <c r="J49" s="61"/>
    </row>
    <row r="50" s="1" customFormat="1" spans="1:10">
      <c r="A50" s="56"/>
      <c r="B50" s="57">
        <v>0.85</v>
      </c>
      <c r="C50" s="58">
        <v>29.06</v>
      </c>
      <c r="D50" s="59">
        <v>8639</v>
      </c>
      <c r="E50" s="58">
        <v>2.05</v>
      </c>
      <c r="F50" s="58">
        <v>103.48</v>
      </c>
      <c r="G50" s="59">
        <v>10294</v>
      </c>
      <c r="H50" s="58">
        <v>3007.13</v>
      </c>
      <c r="I50" s="58">
        <v>2.87</v>
      </c>
      <c r="J50" s="61"/>
    </row>
    <row r="51" s="1" customFormat="1" spans="1:10">
      <c r="A51" s="56"/>
      <c r="B51" s="57">
        <v>0.9</v>
      </c>
      <c r="C51" s="58">
        <v>28.84</v>
      </c>
      <c r="D51" s="59">
        <v>9343</v>
      </c>
      <c r="E51" s="58">
        <v>2.21</v>
      </c>
      <c r="F51" s="58">
        <v>118.83</v>
      </c>
      <c r="G51" s="59">
        <v>10653</v>
      </c>
      <c r="H51" s="58">
        <v>3427.06</v>
      </c>
      <c r="I51" s="58">
        <v>2.73</v>
      </c>
      <c r="J51" s="61"/>
    </row>
    <row r="52" s="1" customFormat="1" spans="1:10">
      <c r="A52" s="56"/>
      <c r="B52" s="57">
        <v>0.95</v>
      </c>
      <c r="C52" s="58">
        <v>28.62</v>
      </c>
      <c r="D52" s="59">
        <v>9901</v>
      </c>
      <c r="E52" s="58">
        <v>2.35</v>
      </c>
      <c r="F52" s="58">
        <v>133.86</v>
      </c>
      <c r="G52" s="59">
        <v>10967</v>
      </c>
      <c r="H52" s="58">
        <v>3831.07</v>
      </c>
      <c r="I52" s="58">
        <v>2.58</v>
      </c>
      <c r="J52" s="61"/>
    </row>
    <row r="53" s="1" customFormat="1" spans="1:10">
      <c r="A53" s="62"/>
      <c r="B53" s="57">
        <v>1</v>
      </c>
      <c r="C53" s="58">
        <v>28.21</v>
      </c>
      <c r="D53" s="59">
        <v>10526</v>
      </c>
      <c r="E53" s="58">
        <v>2.5</v>
      </c>
      <c r="F53" s="58">
        <v>151.14</v>
      </c>
      <c r="G53" s="59">
        <v>11256</v>
      </c>
      <c r="H53" s="58">
        <v>4263.66</v>
      </c>
      <c r="I53" s="58">
        <v>2.47</v>
      </c>
      <c r="J53" s="61"/>
    </row>
    <row r="54" s="1" customFormat="1" spans="1:10">
      <c r="A54" s="13" t="s">
        <v>15</v>
      </c>
      <c r="B54" s="53" t="s">
        <v>50</v>
      </c>
      <c r="C54" s="13" t="s">
        <v>51</v>
      </c>
      <c r="D54" s="13" t="s">
        <v>19</v>
      </c>
      <c r="E54" s="13" t="s">
        <v>52</v>
      </c>
      <c r="F54" s="13" t="s">
        <v>53</v>
      </c>
      <c r="G54" s="13" t="s">
        <v>54</v>
      </c>
      <c r="H54" s="13" t="s">
        <v>55</v>
      </c>
      <c r="I54" s="13" t="s">
        <v>20</v>
      </c>
      <c r="J54" s="53" t="s">
        <v>56</v>
      </c>
    </row>
    <row r="55" s="1" customFormat="1" ht="19.5" spans="1:10">
      <c r="A55" s="16" t="s">
        <v>57</v>
      </c>
      <c r="B55" s="54" t="s">
        <v>58</v>
      </c>
      <c r="C55" s="16" t="s">
        <v>59</v>
      </c>
      <c r="D55" s="16" t="s">
        <v>60</v>
      </c>
      <c r="E55" s="16" t="s">
        <v>61</v>
      </c>
      <c r="F55" s="16" t="s">
        <v>62</v>
      </c>
      <c r="G55" s="16" t="s">
        <v>63</v>
      </c>
      <c r="H55" s="16" t="s">
        <v>64</v>
      </c>
      <c r="I55" s="16" t="s">
        <v>29</v>
      </c>
      <c r="J55" s="54" t="s">
        <v>65</v>
      </c>
    </row>
    <row r="56" s="1" customFormat="1" spans="1:10">
      <c r="A56" s="55" t="s">
        <v>304</v>
      </c>
      <c r="B56" s="48" t="s">
        <v>67</v>
      </c>
      <c r="C56" s="21" t="s">
        <v>68</v>
      </c>
      <c r="D56" s="21" t="s">
        <v>37</v>
      </c>
      <c r="E56" s="21" t="s">
        <v>69</v>
      </c>
      <c r="F56" s="21" t="s">
        <v>36</v>
      </c>
      <c r="G56" s="21" t="s">
        <v>70</v>
      </c>
      <c r="H56" s="21" t="s">
        <v>35</v>
      </c>
      <c r="I56" s="21" t="s">
        <v>38</v>
      </c>
      <c r="J56" s="48" t="s">
        <v>71</v>
      </c>
    </row>
    <row r="57" s="1" customFormat="1" spans="1:10">
      <c r="A57" s="56"/>
      <c r="B57" s="57">
        <v>0.4</v>
      </c>
      <c r="C57" s="58">
        <v>29.87</v>
      </c>
      <c r="D57" s="59">
        <v>2354</v>
      </c>
      <c r="E57" s="58">
        <v>0.57</v>
      </c>
      <c r="F57" s="58">
        <v>11.93</v>
      </c>
      <c r="G57" s="59">
        <v>4514</v>
      </c>
      <c r="H57" s="58">
        <v>356.35</v>
      </c>
      <c r="I57" s="58">
        <v>6.61</v>
      </c>
      <c r="J57" s="60">
        <v>59</v>
      </c>
    </row>
    <row r="58" s="1" customFormat="1" spans="1:10">
      <c r="A58" s="56"/>
      <c r="B58" s="57">
        <v>0.45</v>
      </c>
      <c r="C58" s="58">
        <v>29.83</v>
      </c>
      <c r="D58" s="59">
        <v>3024</v>
      </c>
      <c r="E58" s="58">
        <v>0.72</v>
      </c>
      <c r="F58" s="58">
        <v>16.88</v>
      </c>
      <c r="G58" s="59">
        <v>5083</v>
      </c>
      <c r="H58" s="58">
        <v>503.53</v>
      </c>
      <c r="I58" s="58">
        <v>6.01</v>
      </c>
      <c r="J58" s="61"/>
    </row>
    <row r="59" s="1" customFormat="1" spans="1:10">
      <c r="A59" s="56"/>
      <c r="B59" s="57">
        <v>0.5</v>
      </c>
      <c r="C59" s="58">
        <v>29.7</v>
      </c>
      <c r="D59" s="59">
        <v>3757</v>
      </c>
      <c r="E59" s="58">
        <v>0.89</v>
      </c>
      <c r="F59" s="58">
        <v>22.83</v>
      </c>
      <c r="G59" s="59">
        <v>5639</v>
      </c>
      <c r="H59" s="58">
        <v>678.05</v>
      </c>
      <c r="I59" s="58">
        <v>5.54</v>
      </c>
      <c r="J59" s="61"/>
    </row>
    <row r="60" s="1" customFormat="1" spans="1:10">
      <c r="A60" s="56"/>
      <c r="B60" s="57">
        <v>0.55</v>
      </c>
      <c r="C60" s="58">
        <v>29.61</v>
      </c>
      <c r="D60" s="59">
        <v>4421</v>
      </c>
      <c r="E60" s="58">
        <v>1.04</v>
      </c>
      <c r="F60" s="58">
        <v>29.47</v>
      </c>
      <c r="G60" s="59">
        <v>6110</v>
      </c>
      <c r="H60" s="58">
        <v>872.61</v>
      </c>
      <c r="I60" s="58">
        <v>5.07</v>
      </c>
      <c r="J60" s="61"/>
    </row>
    <row r="61" s="1" customFormat="1" spans="1:10">
      <c r="A61" s="56"/>
      <c r="B61" s="57">
        <v>0.6</v>
      </c>
      <c r="C61" s="58">
        <v>29.54</v>
      </c>
      <c r="D61" s="59">
        <v>5141</v>
      </c>
      <c r="E61" s="58">
        <v>1.21</v>
      </c>
      <c r="F61" s="58">
        <v>36.91</v>
      </c>
      <c r="G61" s="59">
        <v>6540</v>
      </c>
      <c r="H61" s="58">
        <v>1090.32</v>
      </c>
      <c r="I61" s="58">
        <v>4.72</v>
      </c>
      <c r="J61" s="61"/>
    </row>
    <row r="62" s="1" customFormat="1" spans="1:10">
      <c r="A62" s="56"/>
      <c r="B62" s="57">
        <v>0.65</v>
      </c>
      <c r="C62" s="58">
        <v>29.43</v>
      </c>
      <c r="D62" s="59">
        <v>5850</v>
      </c>
      <c r="E62" s="58">
        <v>1.38</v>
      </c>
      <c r="F62" s="58">
        <v>45.18</v>
      </c>
      <c r="G62" s="59">
        <v>6943</v>
      </c>
      <c r="H62" s="58">
        <v>1329.65</v>
      </c>
      <c r="I62" s="58">
        <v>4.4</v>
      </c>
      <c r="J62" s="61"/>
    </row>
    <row r="63" s="1" customFormat="1" spans="1:10">
      <c r="A63" s="56"/>
      <c r="B63" s="57">
        <v>0.7</v>
      </c>
      <c r="C63" s="58">
        <v>29.29</v>
      </c>
      <c r="D63" s="59">
        <v>6547</v>
      </c>
      <c r="E63" s="58">
        <v>1.53</v>
      </c>
      <c r="F63" s="58">
        <v>54.19</v>
      </c>
      <c r="G63" s="59">
        <v>7330</v>
      </c>
      <c r="H63" s="58">
        <v>1587.23</v>
      </c>
      <c r="I63" s="58">
        <v>4.12</v>
      </c>
      <c r="J63" s="61"/>
    </row>
    <row r="64" s="1" customFormat="1" spans="1:10">
      <c r="A64" s="56"/>
      <c r="B64" s="57">
        <v>0.75</v>
      </c>
      <c r="C64" s="58">
        <v>29.12</v>
      </c>
      <c r="D64" s="59">
        <v>7262</v>
      </c>
      <c r="E64" s="58">
        <v>1.7</v>
      </c>
      <c r="F64" s="58">
        <v>63.62</v>
      </c>
      <c r="G64" s="59">
        <v>7665</v>
      </c>
      <c r="H64" s="58">
        <v>1852.61</v>
      </c>
      <c r="I64" s="58">
        <v>3.92</v>
      </c>
      <c r="J64" s="61"/>
    </row>
    <row r="65" s="1" customFormat="1" spans="1:10">
      <c r="A65" s="56"/>
      <c r="B65" s="57">
        <v>0.8</v>
      </c>
      <c r="C65" s="58">
        <v>28.92</v>
      </c>
      <c r="D65" s="59">
        <v>7963</v>
      </c>
      <c r="E65" s="58">
        <v>1.87</v>
      </c>
      <c r="F65" s="58">
        <v>74.96</v>
      </c>
      <c r="G65" s="59">
        <v>8002</v>
      </c>
      <c r="H65" s="58">
        <v>2167.84</v>
      </c>
      <c r="I65" s="58">
        <v>3.67</v>
      </c>
      <c r="J65" s="61"/>
    </row>
    <row r="66" s="1" customFormat="1" spans="1:10">
      <c r="A66" s="56"/>
      <c r="B66" s="57">
        <v>0.85</v>
      </c>
      <c r="C66" s="58">
        <v>28.75</v>
      </c>
      <c r="D66" s="59">
        <v>8628</v>
      </c>
      <c r="E66" s="58">
        <v>2.04</v>
      </c>
      <c r="F66" s="58">
        <v>87.17</v>
      </c>
      <c r="G66" s="59">
        <v>8305</v>
      </c>
      <c r="H66" s="58">
        <v>2506.14</v>
      </c>
      <c r="I66" s="58">
        <v>3.44</v>
      </c>
      <c r="J66" s="61"/>
    </row>
    <row r="67" s="1" customFormat="1" spans="1:10">
      <c r="A67" s="56"/>
      <c r="B67" s="57">
        <v>0.9</v>
      </c>
      <c r="C67" s="58">
        <v>28.57</v>
      </c>
      <c r="D67" s="59">
        <v>9236</v>
      </c>
      <c r="E67" s="58">
        <v>2.19</v>
      </c>
      <c r="F67" s="58">
        <v>99.75</v>
      </c>
      <c r="G67" s="59">
        <v>8580</v>
      </c>
      <c r="H67" s="58">
        <v>2849.86</v>
      </c>
      <c r="I67" s="58">
        <v>3.24</v>
      </c>
      <c r="J67" s="61"/>
    </row>
    <row r="68" s="1" customFormat="1" spans="1:10">
      <c r="A68" s="56"/>
      <c r="B68" s="57">
        <v>0.95</v>
      </c>
      <c r="C68" s="58">
        <v>28.42</v>
      </c>
      <c r="D68" s="59">
        <v>9809</v>
      </c>
      <c r="E68" s="58">
        <v>2.33</v>
      </c>
      <c r="F68" s="58">
        <v>112.59</v>
      </c>
      <c r="G68" s="59">
        <v>8828</v>
      </c>
      <c r="H68" s="58">
        <v>3199.81</v>
      </c>
      <c r="I68" s="58">
        <v>3.07</v>
      </c>
      <c r="J68" s="61"/>
    </row>
    <row r="69" s="1" customFormat="1" spans="1:10">
      <c r="A69" s="62"/>
      <c r="B69" s="57">
        <v>1</v>
      </c>
      <c r="C69" s="58">
        <v>28.17</v>
      </c>
      <c r="D69" s="59">
        <v>10447</v>
      </c>
      <c r="E69" s="58">
        <v>2.5</v>
      </c>
      <c r="F69" s="58">
        <v>127.85</v>
      </c>
      <c r="G69" s="59">
        <v>9062</v>
      </c>
      <c r="H69" s="58">
        <v>3601.53</v>
      </c>
      <c r="I69" s="58">
        <v>2.9</v>
      </c>
      <c r="J69" s="61"/>
    </row>
    <row r="70" s="1" customFormat="1" spans="1:10">
      <c r="A70" s="13" t="s">
        <v>15</v>
      </c>
      <c r="B70" s="53" t="s">
        <v>50</v>
      </c>
      <c r="C70" s="13" t="s">
        <v>51</v>
      </c>
      <c r="D70" s="13" t="s">
        <v>19</v>
      </c>
      <c r="E70" s="13" t="s">
        <v>52</v>
      </c>
      <c r="F70" s="13" t="s">
        <v>53</v>
      </c>
      <c r="G70" s="13" t="s">
        <v>54</v>
      </c>
      <c r="H70" s="13" t="s">
        <v>55</v>
      </c>
      <c r="I70" s="13" t="s">
        <v>20</v>
      </c>
      <c r="J70" s="53" t="s">
        <v>56</v>
      </c>
    </row>
    <row r="71" s="1" customFormat="1" ht="19.5" spans="1:10">
      <c r="A71" s="16" t="s">
        <v>57</v>
      </c>
      <c r="B71" s="54" t="s">
        <v>58</v>
      </c>
      <c r="C71" s="16" t="s">
        <v>59</v>
      </c>
      <c r="D71" s="16" t="s">
        <v>60</v>
      </c>
      <c r="E71" s="16" t="s">
        <v>61</v>
      </c>
      <c r="F71" s="16" t="s">
        <v>62</v>
      </c>
      <c r="G71" s="16" t="s">
        <v>63</v>
      </c>
      <c r="H71" s="16" t="s">
        <v>64</v>
      </c>
      <c r="I71" s="16" t="s">
        <v>29</v>
      </c>
      <c r="J71" s="54" t="s">
        <v>65</v>
      </c>
    </row>
    <row r="72" s="1" customFormat="1" spans="1:10">
      <c r="A72" s="55" t="s">
        <v>305</v>
      </c>
      <c r="B72" s="48" t="s">
        <v>67</v>
      </c>
      <c r="C72" s="21" t="s">
        <v>68</v>
      </c>
      <c r="D72" s="21" t="s">
        <v>37</v>
      </c>
      <c r="E72" s="21" t="s">
        <v>69</v>
      </c>
      <c r="F72" s="21" t="s">
        <v>36</v>
      </c>
      <c r="G72" s="21" t="s">
        <v>70</v>
      </c>
      <c r="H72" s="21" t="s">
        <v>35</v>
      </c>
      <c r="I72" s="21" t="s">
        <v>38</v>
      </c>
      <c r="J72" s="48" t="s">
        <v>71</v>
      </c>
    </row>
    <row r="73" s="1" customFormat="1" spans="1:10">
      <c r="A73" s="56"/>
      <c r="B73" s="57">
        <v>0.4</v>
      </c>
      <c r="C73" s="58">
        <v>44.73</v>
      </c>
      <c r="D73" s="59">
        <v>2313</v>
      </c>
      <c r="E73" s="58">
        <v>0.54</v>
      </c>
      <c r="F73" s="58">
        <v>10.24</v>
      </c>
      <c r="G73" s="59">
        <v>6190</v>
      </c>
      <c r="H73" s="58">
        <v>458.04</v>
      </c>
      <c r="I73" s="58">
        <v>5.05</v>
      </c>
      <c r="J73" s="60">
        <v>63</v>
      </c>
    </row>
    <row r="74" s="1" customFormat="1" spans="1:10">
      <c r="A74" s="56"/>
      <c r="B74" s="57">
        <v>0.45</v>
      </c>
      <c r="C74" s="58">
        <v>44.63</v>
      </c>
      <c r="D74" s="59">
        <v>2902</v>
      </c>
      <c r="E74" s="58">
        <v>0.67</v>
      </c>
      <c r="F74" s="58">
        <v>14.31</v>
      </c>
      <c r="G74" s="59">
        <v>6955</v>
      </c>
      <c r="H74" s="58">
        <v>638.66</v>
      </c>
      <c r="I74" s="58">
        <v>4.54</v>
      </c>
      <c r="J74" s="61"/>
    </row>
    <row r="75" s="1" customFormat="1" spans="1:10">
      <c r="A75" s="56"/>
      <c r="B75" s="57">
        <v>0.5</v>
      </c>
      <c r="C75" s="58">
        <v>44.66</v>
      </c>
      <c r="D75" s="59">
        <v>3443</v>
      </c>
      <c r="E75" s="58">
        <v>0.8</v>
      </c>
      <c r="F75" s="58">
        <v>18.48</v>
      </c>
      <c r="G75" s="59">
        <v>7570</v>
      </c>
      <c r="H75" s="58">
        <v>825.32</v>
      </c>
      <c r="I75" s="58">
        <v>4.17</v>
      </c>
      <c r="J75" s="61"/>
    </row>
    <row r="76" s="1" customFormat="1" spans="1:10">
      <c r="A76" s="56"/>
      <c r="B76" s="57">
        <v>0.55</v>
      </c>
      <c r="C76" s="58">
        <v>44.52</v>
      </c>
      <c r="D76" s="59">
        <v>4042</v>
      </c>
      <c r="E76" s="58">
        <v>0.96</v>
      </c>
      <c r="F76" s="58">
        <v>23.6</v>
      </c>
      <c r="G76" s="59">
        <v>8233</v>
      </c>
      <c r="H76" s="58">
        <v>1050.67</v>
      </c>
      <c r="I76" s="58">
        <v>3.85</v>
      </c>
      <c r="J76" s="61"/>
    </row>
    <row r="77" s="1" customFormat="1" spans="1:10">
      <c r="A77" s="56"/>
      <c r="B77" s="57">
        <v>0.6</v>
      </c>
      <c r="C77" s="58">
        <v>44.36</v>
      </c>
      <c r="D77" s="59">
        <v>4696</v>
      </c>
      <c r="E77" s="58">
        <v>1.13</v>
      </c>
      <c r="F77" s="58">
        <v>29.73</v>
      </c>
      <c r="G77" s="59">
        <v>8874</v>
      </c>
      <c r="H77" s="58">
        <v>1318.82</v>
      </c>
      <c r="I77" s="58">
        <v>3.56</v>
      </c>
      <c r="J77" s="61"/>
    </row>
    <row r="78" s="1" customFormat="1" spans="1:10">
      <c r="A78" s="56"/>
      <c r="B78" s="57">
        <v>0.65</v>
      </c>
      <c r="C78" s="58">
        <v>44.3</v>
      </c>
      <c r="D78" s="59">
        <v>5354</v>
      </c>
      <c r="E78" s="58">
        <v>1.29</v>
      </c>
      <c r="F78" s="58">
        <v>36.91</v>
      </c>
      <c r="G78" s="59">
        <v>9452</v>
      </c>
      <c r="H78" s="58">
        <v>1635.11</v>
      </c>
      <c r="I78" s="58">
        <v>3.27</v>
      </c>
      <c r="J78" s="61"/>
    </row>
    <row r="79" s="1" customFormat="1" spans="1:10">
      <c r="A79" s="56"/>
      <c r="B79" s="57">
        <v>0.7</v>
      </c>
      <c r="C79" s="58">
        <v>44.17</v>
      </c>
      <c r="D79" s="59">
        <v>6043</v>
      </c>
      <c r="E79" s="58">
        <v>1.47</v>
      </c>
      <c r="F79" s="58">
        <v>45.49</v>
      </c>
      <c r="G79" s="59">
        <v>10052</v>
      </c>
      <c r="H79" s="58">
        <v>2009.29</v>
      </c>
      <c r="I79" s="58">
        <v>3.01</v>
      </c>
      <c r="J79" s="61"/>
    </row>
    <row r="80" s="1" customFormat="1" spans="1:10">
      <c r="A80" s="56"/>
      <c r="B80" s="57">
        <v>0.75</v>
      </c>
      <c r="C80" s="58">
        <v>44.04</v>
      </c>
      <c r="D80" s="59">
        <v>6718</v>
      </c>
      <c r="E80" s="58">
        <v>1.68</v>
      </c>
      <c r="F80" s="58">
        <v>55.61</v>
      </c>
      <c r="G80" s="59">
        <v>10600</v>
      </c>
      <c r="H80" s="58">
        <v>2449.06</v>
      </c>
      <c r="I80" s="58">
        <v>2.74</v>
      </c>
      <c r="J80" s="61"/>
    </row>
    <row r="81" s="1" customFormat="1" spans="1:10">
      <c r="A81" s="56"/>
      <c r="B81" s="57">
        <v>0.8</v>
      </c>
      <c r="C81" s="58">
        <v>43.81</v>
      </c>
      <c r="D81" s="59">
        <v>7441</v>
      </c>
      <c r="E81" s="58">
        <v>1.91</v>
      </c>
      <c r="F81" s="58">
        <v>66.7</v>
      </c>
      <c r="G81" s="59">
        <v>11139</v>
      </c>
      <c r="H81" s="58">
        <v>2922.13</v>
      </c>
      <c r="I81" s="58">
        <v>2.55</v>
      </c>
      <c r="J81" s="61"/>
    </row>
    <row r="82" s="1" customFormat="1" spans="1:10">
      <c r="A82" s="56"/>
      <c r="B82" s="57">
        <v>0.85</v>
      </c>
      <c r="C82" s="58">
        <v>43.59</v>
      </c>
      <c r="D82" s="59">
        <v>7967</v>
      </c>
      <c r="E82" s="58">
        <v>2.07</v>
      </c>
      <c r="F82" s="58">
        <v>77.16</v>
      </c>
      <c r="G82" s="59">
        <v>11655</v>
      </c>
      <c r="H82" s="58">
        <v>3363.4</v>
      </c>
      <c r="I82" s="58">
        <v>2.37</v>
      </c>
      <c r="J82" s="61"/>
    </row>
    <row r="83" s="1" customFormat="1" spans="1:10">
      <c r="A83" s="56"/>
      <c r="B83" s="57">
        <v>0.9</v>
      </c>
      <c r="C83" s="58">
        <v>43.45</v>
      </c>
      <c r="D83" s="59">
        <v>8561</v>
      </c>
      <c r="E83" s="58">
        <v>2.28</v>
      </c>
      <c r="F83" s="58">
        <v>90.46</v>
      </c>
      <c r="G83" s="59">
        <v>12117</v>
      </c>
      <c r="H83" s="58">
        <v>3930.49</v>
      </c>
      <c r="I83" s="58">
        <v>2.18</v>
      </c>
      <c r="J83" s="61"/>
    </row>
    <row r="84" s="1" customFormat="1" spans="1:10">
      <c r="A84" s="56"/>
      <c r="B84" s="57">
        <v>0.95</v>
      </c>
      <c r="C84" s="58">
        <v>43.23</v>
      </c>
      <c r="D84" s="59">
        <v>9087</v>
      </c>
      <c r="E84" s="58">
        <v>2.47</v>
      </c>
      <c r="F84" s="58">
        <v>103.3</v>
      </c>
      <c r="G84" s="59">
        <v>12488</v>
      </c>
      <c r="H84" s="58">
        <v>4465.66</v>
      </c>
      <c r="I84" s="58">
        <v>2.03</v>
      </c>
      <c r="J84" s="61"/>
    </row>
    <row r="85" s="1" customFormat="1" spans="1:10">
      <c r="A85" s="62"/>
      <c r="B85" s="57">
        <v>1</v>
      </c>
      <c r="C85" s="58">
        <v>42.93</v>
      </c>
      <c r="D85" s="59">
        <v>9665</v>
      </c>
      <c r="E85" s="58">
        <v>2.69</v>
      </c>
      <c r="F85" s="58">
        <v>120.14</v>
      </c>
      <c r="G85" s="59">
        <v>12883</v>
      </c>
      <c r="H85" s="58">
        <v>5157.61</v>
      </c>
      <c r="I85" s="58">
        <v>1.87</v>
      </c>
      <c r="J85" s="61"/>
    </row>
    <row r="86" s="1" customFormat="1" spans="1:10">
      <c r="A86" s="13" t="s">
        <v>15</v>
      </c>
      <c r="B86" s="53" t="s">
        <v>50</v>
      </c>
      <c r="C86" s="13" t="s">
        <v>51</v>
      </c>
      <c r="D86" s="13" t="s">
        <v>19</v>
      </c>
      <c r="E86" s="13" t="s">
        <v>52</v>
      </c>
      <c r="F86" s="13" t="s">
        <v>53</v>
      </c>
      <c r="G86" s="13" t="s">
        <v>54</v>
      </c>
      <c r="H86" s="13" t="s">
        <v>55</v>
      </c>
      <c r="I86" s="13" t="s">
        <v>20</v>
      </c>
      <c r="J86" s="53" t="s">
        <v>56</v>
      </c>
    </row>
    <row r="87" s="1" customFormat="1" ht="19.5" spans="1:10">
      <c r="A87" s="16" t="s">
        <v>57</v>
      </c>
      <c r="B87" s="54" t="s">
        <v>58</v>
      </c>
      <c r="C87" s="16" t="s">
        <v>59</v>
      </c>
      <c r="D87" s="16" t="s">
        <v>60</v>
      </c>
      <c r="E87" s="16" t="s">
        <v>61</v>
      </c>
      <c r="F87" s="16" t="s">
        <v>62</v>
      </c>
      <c r="G87" s="16" t="s">
        <v>63</v>
      </c>
      <c r="H87" s="16" t="s">
        <v>64</v>
      </c>
      <c r="I87" s="16" t="s">
        <v>29</v>
      </c>
      <c r="J87" s="54" t="s">
        <v>65</v>
      </c>
    </row>
    <row r="88" s="1" customFormat="1" spans="1:10">
      <c r="A88" s="55" t="s">
        <v>306</v>
      </c>
      <c r="B88" s="48" t="s">
        <v>67</v>
      </c>
      <c r="C88" s="21" t="s">
        <v>68</v>
      </c>
      <c r="D88" s="21" t="s">
        <v>37</v>
      </c>
      <c r="E88" s="21" t="s">
        <v>69</v>
      </c>
      <c r="F88" s="21" t="s">
        <v>36</v>
      </c>
      <c r="G88" s="21" t="s">
        <v>70</v>
      </c>
      <c r="H88" s="21" t="s">
        <v>35</v>
      </c>
      <c r="I88" s="21" t="s">
        <v>38</v>
      </c>
      <c r="J88" s="48" t="s">
        <v>71</v>
      </c>
    </row>
    <row r="89" s="1" customFormat="1" spans="1:10">
      <c r="A89" s="56"/>
      <c r="B89" s="57">
        <v>0.4</v>
      </c>
      <c r="C89" s="58">
        <v>44.6</v>
      </c>
      <c r="D89" s="59">
        <v>3264</v>
      </c>
      <c r="E89" s="58">
        <v>0.77</v>
      </c>
      <c r="F89" s="58">
        <v>13.38</v>
      </c>
      <c r="G89" s="59">
        <v>5936</v>
      </c>
      <c r="H89" s="58">
        <v>596.75</v>
      </c>
      <c r="I89" s="58">
        <v>5.47</v>
      </c>
      <c r="J89" s="60">
        <v>63</v>
      </c>
    </row>
    <row r="90" s="1" customFormat="1" spans="1:10">
      <c r="A90" s="56"/>
      <c r="B90" s="57">
        <v>0.45</v>
      </c>
      <c r="C90" s="58">
        <v>44.61</v>
      </c>
      <c r="D90" s="59">
        <v>4116</v>
      </c>
      <c r="E90" s="58">
        <v>0.98</v>
      </c>
      <c r="F90" s="58">
        <v>19.35</v>
      </c>
      <c r="G90" s="59">
        <v>6652</v>
      </c>
      <c r="H90" s="58">
        <v>863.2</v>
      </c>
      <c r="I90" s="58">
        <v>4.77</v>
      </c>
      <c r="J90" s="61"/>
    </row>
    <row r="91" s="1" customFormat="1" spans="1:10">
      <c r="A91" s="56"/>
      <c r="B91" s="57">
        <v>0.5</v>
      </c>
      <c r="C91" s="58">
        <v>44.46</v>
      </c>
      <c r="D91" s="59">
        <v>4940</v>
      </c>
      <c r="E91" s="58">
        <v>1.19</v>
      </c>
      <c r="F91" s="58">
        <v>26.26</v>
      </c>
      <c r="G91" s="59">
        <v>7293</v>
      </c>
      <c r="H91" s="58">
        <v>1167.52</v>
      </c>
      <c r="I91" s="58">
        <v>4.23</v>
      </c>
      <c r="J91" s="61"/>
    </row>
    <row r="92" s="1" customFormat="1" spans="1:10">
      <c r="A92" s="56"/>
      <c r="B92" s="57">
        <v>0.55</v>
      </c>
      <c r="C92" s="58">
        <v>44.38</v>
      </c>
      <c r="D92" s="59">
        <v>5621</v>
      </c>
      <c r="E92" s="58">
        <v>1.38</v>
      </c>
      <c r="F92" s="58">
        <v>32.58</v>
      </c>
      <c r="G92" s="59">
        <v>7791</v>
      </c>
      <c r="H92" s="58">
        <v>1445.9</v>
      </c>
      <c r="I92" s="58">
        <v>3.89</v>
      </c>
      <c r="J92" s="61"/>
    </row>
    <row r="93" s="1" customFormat="1" spans="1:10">
      <c r="A93" s="56"/>
      <c r="B93" s="57">
        <v>0.6</v>
      </c>
      <c r="C93" s="58">
        <v>44.25</v>
      </c>
      <c r="D93" s="59">
        <v>6340</v>
      </c>
      <c r="E93" s="58">
        <v>1.61</v>
      </c>
      <c r="F93" s="58">
        <v>41.15</v>
      </c>
      <c r="G93" s="59">
        <v>8354</v>
      </c>
      <c r="H93" s="58">
        <v>1820.89</v>
      </c>
      <c r="I93" s="58">
        <v>3.48</v>
      </c>
      <c r="J93" s="61"/>
    </row>
    <row r="94" s="1" customFormat="1" spans="1:10">
      <c r="A94" s="56"/>
      <c r="B94" s="57">
        <v>0.65</v>
      </c>
      <c r="C94" s="58">
        <v>44.05</v>
      </c>
      <c r="D94" s="59">
        <v>7200</v>
      </c>
      <c r="E94" s="58">
        <v>1.86</v>
      </c>
      <c r="F94" s="58">
        <v>50.93</v>
      </c>
      <c r="G94" s="59">
        <v>8874</v>
      </c>
      <c r="H94" s="58">
        <v>2243.47</v>
      </c>
      <c r="I94" s="58">
        <v>3.21</v>
      </c>
      <c r="J94" s="61"/>
    </row>
    <row r="95" s="1" customFormat="1" spans="1:10">
      <c r="A95" s="56"/>
      <c r="B95" s="57">
        <v>0.7</v>
      </c>
      <c r="C95" s="58">
        <v>43.9</v>
      </c>
      <c r="D95" s="59">
        <v>8004</v>
      </c>
      <c r="E95" s="58">
        <v>2.07</v>
      </c>
      <c r="F95" s="58">
        <v>61.71</v>
      </c>
      <c r="G95" s="59">
        <v>9359</v>
      </c>
      <c r="H95" s="58">
        <v>2709.07</v>
      </c>
      <c r="I95" s="58">
        <v>2.95</v>
      </c>
      <c r="J95" s="61"/>
    </row>
    <row r="96" s="1" customFormat="1" spans="1:10">
      <c r="A96" s="56"/>
      <c r="B96" s="57">
        <v>0.75</v>
      </c>
      <c r="C96" s="58">
        <v>43.66</v>
      </c>
      <c r="D96" s="59">
        <v>8803</v>
      </c>
      <c r="E96" s="58">
        <v>2.29</v>
      </c>
      <c r="F96" s="58">
        <v>73.86</v>
      </c>
      <c r="G96" s="59">
        <v>9799</v>
      </c>
      <c r="H96" s="58">
        <v>3224.73</v>
      </c>
      <c r="I96" s="58">
        <v>2.73</v>
      </c>
      <c r="J96" s="61"/>
    </row>
    <row r="97" s="1" customFormat="1" spans="1:10">
      <c r="A97" s="56"/>
      <c r="B97" s="57">
        <v>0.8</v>
      </c>
      <c r="C97" s="58">
        <v>43.58</v>
      </c>
      <c r="D97" s="59">
        <v>9432</v>
      </c>
      <c r="E97" s="58">
        <v>2.46</v>
      </c>
      <c r="F97" s="58">
        <v>88.51</v>
      </c>
      <c r="G97" s="59">
        <v>10136</v>
      </c>
      <c r="H97" s="58">
        <v>3857.27</v>
      </c>
      <c r="I97" s="58">
        <v>2.45</v>
      </c>
      <c r="J97" s="61"/>
    </row>
    <row r="98" s="1" customFormat="1" spans="1:10">
      <c r="A98" s="56"/>
      <c r="B98" s="57">
        <v>0.85</v>
      </c>
      <c r="C98" s="58">
        <v>43.23</v>
      </c>
      <c r="D98" s="59">
        <v>10226</v>
      </c>
      <c r="E98" s="58">
        <v>2.7</v>
      </c>
      <c r="F98" s="58">
        <v>101.81</v>
      </c>
      <c r="G98" s="59">
        <v>10522</v>
      </c>
      <c r="H98" s="58">
        <v>4401.25</v>
      </c>
      <c r="I98" s="58">
        <v>2.32</v>
      </c>
      <c r="J98" s="61"/>
    </row>
    <row r="99" s="1" customFormat="1" spans="1:10">
      <c r="A99" s="56"/>
      <c r="B99" s="57">
        <v>0.9</v>
      </c>
      <c r="C99" s="58">
        <v>42.94</v>
      </c>
      <c r="D99" s="59">
        <v>10946</v>
      </c>
      <c r="E99" s="58">
        <v>2.92</v>
      </c>
      <c r="F99" s="58">
        <v>117.34</v>
      </c>
      <c r="G99" s="59">
        <v>10815</v>
      </c>
      <c r="H99" s="58">
        <v>5038.58</v>
      </c>
      <c r="I99" s="58">
        <v>2.17</v>
      </c>
      <c r="J99" s="61"/>
    </row>
    <row r="100" s="1" customFormat="1" spans="1:10">
      <c r="A100" s="56"/>
      <c r="B100" s="57">
        <v>0.95</v>
      </c>
      <c r="C100" s="58">
        <v>42.64</v>
      </c>
      <c r="D100" s="59">
        <v>11592</v>
      </c>
      <c r="E100" s="58">
        <v>3.13</v>
      </c>
      <c r="F100" s="58">
        <v>133.62</v>
      </c>
      <c r="G100" s="59">
        <v>11024</v>
      </c>
      <c r="H100" s="58">
        <v>5697.56</v>
      </c>
      <c r="I100" s="58">
        <v>2.03</v>
      </c>
      <c r="J100" s="61"/>
    </row>
    <row r="101" s="1" customFormat="1" spans="1:10">
      <c r="A101" s="62"/>
      <c r="B101" s="57">
        <v>1</v>
      </c>
      <c r="C101" s="58">
        <v>42.53</v>
      </c>
      <c r="D101" s="59">
        <v>12336</v>
      </c>
      <c r="E101" s="58">
        <v>3.26</v>
      </c>
      <c r="F101" s="58">
        <v>145.47</v>
      </c>
      <c r="G101" s="59">
        <v>11482</v>
      </c>
      <c r="H101" s="58">
        <v>6186.84</v>
      </c>
      <c r="I101" s="58">
        <v>1.99</v>
      </c>
      <c r="J101" s="61"/>
    </row>
    <row r="102" s="1" customFormat="1" spans="1:10">
      <c r="A102" s="13" t="s">
        <v>15</v>
      </c>
      <c r="B102" s="53" t="s">
        <v>50</v>
      </c>
      <c r="C102" s="13" t="s">
        <v>51</v>
      </c>
      <c r="D102" s="13" t="s">
        <v>19</v>
      </c>
      <c r="E102" s="13" t="s">
        <v>52</v>
      </c>
      <c r="F102" s="13" t="s">
        <v>53</v>
      </c>
      <c r="G102" s="13" t="s">
        <v>54</v>
      </c>
      <c r="H102" s="13" t="s">
        <v>55</v>
      </c>
      <c r="I102" s="13" t="s">
        <v>20</v>
      </c>
      <c r="J102" s="53" t="s">
        <v>56</v>
      </c>
    </row>
    <row r="103" s="1" customFormat="1" ht="19.5" spans="1:10">
      <c r="A103" s="16" t="s">
        <v>57</v>
      </c>
      <c r="B103" s="54" t="s">
        <v>58</v>
      </c>
      <c r="C103" s="16" t="s">
        <v>59</v>
      </c>
      <c r="D103" s="16" t="s">
        <v>60</v>
      </c>
      <c r="E103" s="16" t="s">
        <v>61</v>
      </c>
      <c r="F103" s="16" t="s">
        <v>62</v>
      </c>
      <c r="G103" s="16" t="s">
        <v>63</v>
      </c>
      <c r="H103" s="16" t="s">
        <v>64</v>
      </c>
      <c r="I103" s="16" t="s">
        <v>29</v>
      </c>
      <c r="J103" s="54" t="s">
        <v>65</v>
      </c>
    </row>
    <row r="104" s="1" customFormat="1" spans="1:10">
      <c r="A104" s="55" t="s">
        <v>307</v>
      </c>
      <c r="B104" s="48" t="s">
        <v>67</v>
      </c>
      <c r="C104" s="21" t="s">
        <v>68</v>
      </c>
      <c r="D104" s="21" t="s">
        <v>37</v>
      </c>
      <c r="E104" s="21" t="s">
        <v>69</v>
      </c>
      <c r="F104" s="21" t="s">
        <v>36</v>
      </c>
      <c r="G104" s="21" t="s">
        <v>70</v>
      </c>
      <c r="H104" s="21" t="s">
        <v>35</v>
      </c>
      <c r="I104" s="21" t="s">
        <v>38</v>
      </c>
      <c r="J104" s="48" t="s">
        <v>71</v>
      </c>
    </row>
    <row r="105" s="1" customFormat="1" spans="1:10">
      <c r="A105" s="56"/>
      <c r="B105" s="57">
        <v>0.4</v>
      </c>
      <c r="C105" s="58">
        <v>41.74</v>
      </c>
      <c r="D105" s="59">
        <v>2664</v>
      </c>
      <c r="E105" s="58">
        <v>0.63</v>
      </c>
      <c r="F105" s="58">
        <v>11.48</v>
      </c>
      <c r="G105" s="59">
        <v>5609</v>
      </c>
      <c r="H105" s="58">
        <v>479.18</v>
      </c>
      <c r="I105" s="58">
        <v>5.56</v>
      </c>
      <c r="J105" s="60">
        <v>58</v>
      </c>
    </row>
    <row r="106" s="1" customFormat="1" spans="1:10">
      <c r="A106" s="56"/>
      <c r="B106" s="57">
        <v>0.45</v>
      </c>
      <c r="C106" s="58">
        <v>41.68</v>
      </c>
      <c r="D106" s="59">
        <v>3408</v>
      </c>
      <c r="E106" s="58">
        <v>0.81</v>
      </c>
      <c r="F106" s="58">
        <v>16.25</v>
      </c>
      <c r="G106" s="59">
        <v>6346</v>
      </c>
      <c r="H106" s="58">
        <v>677.3</v>
      </c>
      <c r="I106" s="58">
        <v>5.03</v>
      </c>
      <c r="J106" s="61"/>
    </row>
    <row r="107" s="1" customFormat="1" spans="1:10">
      <c r="A107" s="56"/>
      <c r="B107" s="57">
        <v>0.5</v>
      </c>
      <c r="C107" s="58">
        <v>41.52</v>
      </c>
      <c r="D107" s="59">
        <v>4003</v>
      </c>
      <c r="E107" s="58">
        <v>0.96</v>
      </c>
      <c r="F107" s="58">
        <v>21.46</v>
      </c>
      <c r="G107" s="59">
        <v>6972</v>
      </c>
      <c r="H107" s="58">
        <v>891.02</v>
      </c>
      <c r="I107" s="58">
        <v>4.49</v>
      </c>
      <c r="J107" s="61"/>
    </row>
    <row r="108" s="1" customFormat="1" spans="1:10">
      <c r="A108" s="56"/>
      <c r="B108" s="57">
        <v>0.55</v>
      </c>
      <c r="C108" s="58">
        <v>41.53</v>
      </c>
      <c r="D108" s="59">
        <v>4637</v>
      </c>
      <c r="E108" s="58">
        <v>1.11</v>
      </c>
      <c r="F108" s="58">
        <v>26.76</v>
      </c>
      <c r="G108" s="59">
        <v>7504</v>
      </c>
      <c r="H108" s="58">
        <v>1111.34</v>
      </c>
      <c r="I108" s="58">
        <v>4.17</v>
      </c>
      <c r="J108" s="61"/>
    </row>
    <row r="109" s="1" customFormat="1" spans="1:10">
      <c r="A109" s="56"/>
      <c r="B109" s="57">
        <v>0.6</v>
      </c>
      <c r="C109" s="58">
        <v>41.37</v>
      </c>
      <c r="D109" s="59">
        <v>5330</v>
      </c>
      <c r="E109" s="58">
        <v>1.27</v>
      </c>
      <c r="F109" s="58">
        <v>32.83</v>
      </c>
      <c r="G109" s="59">
        <v>8078</v>
      </c>
      <c r="H109" s="58">
        <v>1358.18</v>
      </c>
      <c r="I109" s="58">
        <v>3.92</v>
      </c>
      <c r="J109" s="61"/>
    </row>
    <row r="110" s="1" customFormat="1" spans="1:10">
      <c r="A110" s="56"/>
      <c r="B110" s="57">
        <v>0.65</v>
      </c>
      <c r="C110" s="58">
        <v>41.23</v>
      </c>
      <c r="D110" s="59">
        <v>6014</v>
      </c>
      <c r="E110" s="58">
        <v>1.43</v>
      </c>
      <c r="F110" s="58">
        <v>40.02</v>
      </c>
      <c r="G110" s="59">
        <v>8632</v>
      </c>
      <c r="H110" s="58">
        <v>1650.02</v>
      </c>
      <c r="I110" s="58">
        <v>3.64</v>
      </c>
      <c r="J110" s="61"/>
    </row>
    <row r="111" s="1" customFormat="1" spans="1:10">
      <c r="A111" s="56"/>
      <c r="B111" s="57">
        <v>0.7</v>
      </c>
      <c r="C111" s="58">
        <v>41.18</v>
      </c>
      <c r="D111" s="59">
        <v>6708</v>
      </c>
      <c r="E111" s="58">
        <v>1.61</v>
      </c>
      <c r="F111" s="58">
        <v>48.15</v>
      </c>
      <c r="G111" s="59">
        <v>9149</v>
      </c>
      <c r="H111" s="58">
        <v>1982.82</v>
      </c>
      <c r="I111" s="58">
        <v>3.38</v>
      </c>
      <c r="J111" s="61"/>
    </row>
    <row r="112" s="1" customFormat="1" spans="1:10">
      <c r="A112" s="56"/>
      <c r="B112" s="57">
        <v>0.75</v>
      </c>
      <c r="C112" s="58">
        <v>40.95</v>
      </c>
      <c r="D112" s="59">
        <v>7428</v>
      </c>
      <c r="E112" s="58">
        <v>1.77</v>
      </c>
      <c r="F112" s="58">
        <v>57.49</v>
      </c>
      <c r="G112" s="59">
        <v>9666</v>
      </c>
      <c r="H112" s="58">
        <v>2354.22</v>
      </c>
      <c r="I112" s="58">
        <v>3.16</v>
      </c>
      <c r="J112" s="61"/>
    </row>
    <row r="113" s="1" customFormat="1" spans="1:10">
      <c r="A113" s="56"/>
      <c r="B113" s="57">
        <v>0.8</v>
      </c>
      <c r="C113" s="58">
        <v>40.78</v>
      </c>
      <c r="D113" s="59">
        <v>8274</v>
      </c>
      <c r="E113" s="58">
        <v>1.97</v>
      </c>
      <c r="F113" s="58">
        <v>68.58</v>
      </c>
      <c r="G113" s="59">
        <v>10112</v>
      </c>
      <c r="H113" s="58">
        <v>2796.69</v>
      </c>
      <c r="I113" s="58">
        <v>2.96</v>
      </c>
      <c r="J113" s="61"/>
    </row>
    <row r="114" s="1" customFormat="1" spans="1:10">
      <c r="A114" s="56"/>
      <c r="B114" s="57">
        <v>0.85</v>
      </c>
      <c r="C114" s="58">
        <v>40.58</v>
      </c>
      <c r="D114" s="59">
        <v>8978</v>
      </c>
      <c r="E114" s="58">
        <v>2.16</v>
      </c>
      <c r="F114" s="58">
        <v>82.38</v>
      </c>
      <c r="G114" s="59">
        <v>10471</v>
      </c>
      <c r="H114" s="58">
        <v>3342.98</v>
      </c>
      <c r="I114" s="58">
        <v>2.69</v>
      </c>
      <c r="J114" s="61"/>
    </row>
    <row r="115" s="1" customFormat="1" spans="1:10">
      <c r="A115" s="56"/>
      <c r="B115" s="57">
        <v>0.9</v>
      </c>
      <c r="C115" s="58">
        <v>40.42</v>
      </c>
      <c r="D115" s="59">
        <v>9775</v>
      </c>
      <c r="E115" s="58">
        <v>2.37</v>
      </c>
      <c r="F115" s="58">
        <v>93.91</v>
      </c>
      <c r="G115" s="59">
        <v>10884</v>
      </c>
      <c r="H115" s="58">
        <v>3795.84</v>
      </c>
      <c r="I115" s="58">
        <v>2.58</v>
      </c>
      <c r="J115" s="61"/>
    </row>
    <row r="116" s="1" customFormat="1" spans="1:10">
      <c r="A116" s="56"/>
      <c r="B116" s="57">
        <v>0.95</v>
      </c>
      <c r="C116" s="58">
        <v>40.18</v>
      </c>
      <c r="D116" s="59">
        <v>10407</v>
      </c>
      <c r="E116" s="58">
        <v>2.53</v>
      </c>
      <c r="F116" s="58">
        <v>105.74</v>
      </c>
      <c r="G116" s="59">
        <v>11286</v>
      </c>
      <c r="H116" s="58">
        <v>4248.63</v>
      </c>
      <c r="I116" s="58">
        <v>2.45</v>
      </c>
      <c r="J116" s="61"/>
    </row>
    <row r="117" s="1" customFormat="1" spans="1:10">
      <c r="A117" s="62"/>
      <c r="B117" s="57">
        <v>1</v>
      </c>
      <c r="C117" s="58">
        <v>39.99</v>
      </c>
      <c r="D117" s="59">
        <v>11075</v>
      </c>
      <c r="E117" s="58">
        <v>2.76</v>
      </c>
      <c r="F117" s="58">
        <v>120.71</v>
      </c>
      <c r="G117" s="59">
        <v>11687</v>
      </c>
      <c r="H117" s="58">
        <v>4827.19</v>
      </c>
      <c r="I117" s="58">
        <v>2.29</v>
      </c>
      <c r="J117" s="61"/>
    </row>
    <row r="118" s="1" customFormat="1" spans="1:10">
      <c r="A118" s="13" t="s">
        <v>15</v>
      </c>
      <c r="B118" s="53" t="s">
        <v>50</v>
      </c>
      <c r="C118" s="13" t="s">
        <v>51</v>
      </c>
      <c r="D118" s="13" t="s">
        <v>19</v>
      </c>
      <c r="E118" s="13" t="s">
        <v>52</v>
      </c>
      <c r="F118" s="13" t="s">
        <v>53</v>
      </c>
      <c r="G118" s="13" t="s">
        <v>54</v>
      </c>
      <c r="H118" s="13" t="s">
        <v>55</v>
      </c>
      <c r="I118" s="13" t="s">
        <v>20</v>
      </c>
      <c r="J118" s="53" t="s">
        <v>56</v>
      </c>
    </row>
    <row r="119" s="1" customFormat="1" ht="19.5" spans="1:10">
      <c r="A119" s="16" t="s">
        <v>57</v>
      </c>
      <c r="B119" s="54" t="s">
        <v>58</v>
      </c>
      <c r="C119" s="16" t="s">
        <v>59</v>
      </c>
      <c r="D119" s="16" t="s">
        <v>60</v>
      </c>
      <c r="E119" s="16" t="s">
        <v>61</v>
      </c>
      <c r="F119" s="16" t="s">
        <v>62</v>
      </c>
      <c r="G119" s="16" t="s">
        <v>63</v>
      </c>
      <c r="H119" s="16" t="s">
        <v>64</v>
      </c>
      <c r="I119" s="16" t="s">
        <v>29</v>
      </c>
      <c r="J119" s="54" t="s">
        <v>65</v>
      </c>
    </row>
    <row r="120" s="1" customFormat="1" spans="1:10">
      <c r="A120" s="55" t="s">
        <v>308</v>
      </c>
      <c r="B120" s="48" t="s">
        <v>67</v>
      </c>
      <c r="C120" s="21" t="s">
        <v>68</v>
      </c>
      <c r="D120" s="21" t="s">
        <v>37</v>
      </c>
      <c r="E120" s="21" t="s">
        <v>69</v>
      </c>
      <c r="F120" s="21" t="s">
        <v>36</v>
      </c>
      <c r="G120" s="21" t="s">
        <v>70</v>
      </c>
      <c r="H120" s="21" t="s">
        <v>35</v>
      </c>
      <c r="I120" s="21" t="s">
        <v>38</v>
      </c>
      <c r="J120" s="48" t="s">
        <v>71</v>
      </c>
    </row>
    <row r="121" s="1" customFormat="1" spans="1:10">
      <c r="A121" s="56"/>
      <c r="B121" s="57">
        <v>0.4</v>
      </c>
      <c r="C121" s="58">
        <v>30.64</v>
      </c>
      <c r="D121" s="59">
        <v>1908</v>
      </c>
      <c r="E121" s="58">
        <v>0.48</v>
      </c>
      <c r="F121" s="58">
        <v>8.73</v>
      </c>
      <c r="G121" s="59">
        <v>4150</v>
      </c>
      <c r="H121" s="58">
        <v>267.49</v>
      </c>
      <c r="I121" s="58">
        <v>7.13</v>
      </c>
      <c r="J121" s="60">
        <v>53</v>
      </c>
    </row>
    <row r="122" s="1" customFormat="1" spans="1:10">
      <c r="A122" s="56"/>
      <c r="B122" s="57">
        <v>0.45</v>
      </c>
      <c r="C122" s="58">
        <v>30.61</v>
      </c>
      <c r="D122" s="59">
        <v>2403</v>
      </c>
      <c r="E122" s="58">
        <v>0.59</v>
      </c>
      <c r="F122" s="58">
        <v>12.17</v>
      </c>
      <c r="G122" s="59">
        <v>4639</v>
      </c>
      <c r="H122" s="58">
        <v>372.52</v>
      </c>
      <c r="I122" s="58">
        <v>6.45</v>
      </c>
      <c r="J122" s="61"/>
    </row>
    <row r="123" s="1" customFormat="1" spans="1:10">
      <c r="A123" s="56"/>
      <c r="B123" s="57">
        <v>0.5</v>
      </c>
      <c r="C123" s="58">
        <v>30.57</v>
      </c>
      <c r="D123" s="59">
        <v>3045</v>
      </c>
      <c r="E123" s="58">
        <v>0.75</v>
      </c>
      <c r="F123" s="58">
        <v>16.69</v>
      </c>
      <c r="G123" s="59">
        <v>5178</v>
      </c>
      <c r="H123" s="58">
        <v>510.21</v>
      </c>
      <c r="I123" s="58">
        <v>5.97</v>
      </c>
      <c r="J123" s="61"/>
    </row>
    <row r="124" s="1" customFormat="1" spans="1:10">
      <c r="A124" s="56"/>
      <c r="B124" s="57">
        <v>0.55</v>
      </c>
      <c r="C124" s="58">
        <v>30.49</v>
      </c>
      <c r="D124" s="59">
        <v>3673</v>
      </c>
      <c r="E124" s="58">
        <v>0.89</v>
      </c>
      <c r="F124" s="58">
        <v>21.8</v>
      </c>
      <c r="G124" s="59">
        <v>5650</v>
      </c>
      <c r="H124" s="58">
        <v>664.68</v>
      </c>
      <c r="I124" s="58">
        <v>5.53</v>
      </c>
      <c r="J124" s="61"/>
    </row>
    <row r="125" s="1" customFormat="1" spans="1:10">
      <c r="A125" s="56"/>
      <c r="B125" s="57">
        <v>0.6</v>
      </c>
      <c r="C125" s="58">
        <v>30.4</v>
      </c>
      <c r="D125" s="59">
        <v>4302</v>
      </c>
      <c r="E125" s="58">
        <v>1.04</v>
      </c>
      <c r="F125" s="58">
        <v>27.5</v>
      </c>
      <c r="G125" s="59">
        <v>6058</v>
      </c>
      <c r="H125" s="58">
        <v>836</v>
      </c>
      <c r="I125" s="58">
        <v>5.15</v>
      </c>
      <c r="J125" s="61"/>
    </row>
    <row r="126" s="1" customFormat="1" spans="1:10">
      <c r="A126" s="56"/>
      <c r="B126" s="57">
        <v>0.65</v>
      </c>
      <c r="C126" s="58">
        <v>30.31</v>
      </c>
      <c r="D126" s="59">
        <v>4897</v>
      </c>
      <c r="E126" s="58">
        <v>1.19</v>
      </c>
      <c r="F126" s="58">
        <v>33.39</v>
      </c>
      <c r="G126" s="59">
        <v>6461</v>
      </c>
      <c r="H126" s="58">
        <v>1012.05</v>
      </c>
      <c r="I126" s="58">
        <v>4.84</v>
      </c>
      <c r="J126" s="61"/>
    </row>
    <row r="127" s="1" customFormat="1" spans="1:10">
      <c r="A127" s="56"/>
      <c r="B127" s="57">
        <v>0.7</v>
      </c>
      <c r="C127" s="58">
        <v>30.2</v>
      </c>
      <c r="D127" s="59">
        <v>5558</v>
      </c>
      <c r="E127" s="58">
        <v>1.35</v>
      </c>
      <c r="F127" s="58">
        <v>40.66</v>
      </c>
      <c r="G127" s="59">
        <v>6849</v>
      </c>
      <c r="H127" s="58">
        <v>1227.93</v>
      </c>
      <c r="I127" s="58">
        <v>4.53</v>
      </c>
      <c r="J127" s="61"/>
    </row>
    <row r="128" s="1" customFormat="1" spans="1:10">
      <c r="A128" s="56"/>
      <c r="B128" s="57">
        <v>0.75</v>
      </c>
      <c r="C128" s="58">
        <v>29.98</v>
      </c>
      <c r="D128" s="59">
        <v>6231</v>
      </c>
      <c r="E128" s="58">
        <v>1.51</v>
      </c>
      <c r="F128" s="58">
        <v>48.5</v>
      </c>
      <c r="G128" s="59">
        <v>7225</v>
      </c>
      <c r="H128" s="58">
        <v>1454.03</v>
      </c>
      <c r="I128" s="58">
        <v>4.29</v>
      </c>
      <c r="J128" s="61"/>
    </row>
    <row r="129" s="1" customFormat="1" spans="1:10">
      <c r="A129" s="56"/>
      <c r="B129" s="57">
        <v>0.8</v>
      </c>
      <c r="C129" s="58">
        <v>29.91</v>
      </c>
      <c r="D129" s="59">
        <v>6849</v>
      </c>
      <c r="E129" s="58">
        <v>1.66</v>
      </c>
      <c r="F129" s="58">
        <v>56.99</v>
      </c>
      <c r="G129" s="59">
        <v>7550</v>
      </c>
      <c r="H129" s="58">
        <v>1704.57</v>
      </c>
      <c r="I129" s="58">
        <v>4.02</v>
      </c>
      <c r="J129" s="61"/>
    </row>
    <row r="130" s="1" customFormat="1" spans="1:10">
      <c r="A130" s="56"/>
      <c r="B130" s="57">
        <v>0.85</v>
      </c>
      <c r="C130" s="58">
        <v>29.79</v>
      </c>
      <c r="D130" s="59">
        <v>7598</v>
      </c>
      <c r="E130" s="58">
        <v>1.85</v>
      </c>
      <c r="F130" s="58">
        <v>67.23</v>
      </c>
      <c r="G130" s="59">
        <v>7870</v>
      </c>
      <c r="H130" s="58">
        <v>2002.78</v>
      </c>
      <c r="I130" s="58">
        <v>3.79</v>
      </c>
      <c r="J130" s="61"/>
    </row>
    <row r="131" s="1" customFormat="1" spans="1:10">
      <c r="A131" s="56"/>
      <c r="B131" s="57">
        <v>0.9</v>
      </c>
      <c r="C131" s="58">
        <v>29.61</v>
      </c>
      <c r="D131" s="59">
        <v>8224</v>
      </c>
      <c r="E131" s="58">
        <v>2.01</v>
      </c>
      <c r="F131" s="58">
        <v>77.67</v>
      </c>
      <c r="G131" s="59">
        <v>8178</v>
      </c>
      <c r="H131" s="58">
        <v>2299.81</v>
      </c>
      <c r="I131" s="58">
        <v>3.58</v>
      </c>
      <c r="J131" s="61"/>
    </row>
    <row r="132" s="1" customFormat="1" spans="1:10">
      <c r="A132" s="56"/>
      <c r="B132" s="57">
        <v>0.95</v>
      </c>
      <c r="C132" s="58">
        <v>29.39</v>
      </c>
      <c r="D132" s="59">
        <v>8796</v>
      </c>
      <c r="E132" s="58">
        <v>2.16</v>
      </c>
      <c r="F132" s="58">
        <v>88.31</v>
      </c>
      <c r="G132" s="59">
        <v>8445</v>
      </c>
      <c r="H132" s="58">
        <v>2595.43</v>
      </c>
      <c r="I132" s="58">
        <v>3.39</v>
      </c>
      <c r="J132" s="61"/>
    </row>
    <row r="133" s="1" customFormat="1" spans="1:10">
      <c r="A133" s="62"/>
      <c r="B133" s="57">
        <v>1</v>
      </c>
      <c r="C133" s="58">
        <v>29.19</v>
      </c>
      <c r="D133" s="59">
        <v>9442</v>
      </c>
      <c r="E133" s="58">
        <v>2.34</v>
      </c>
      <c r="F133" s="58">
        <v>100.87</v>
      </c>
      <c r="G133" s="59">
        <v>8702</v>
      </c>
      <c r="H133" s="58">
        <v>2944.4</v>
      </c>
      <c r="I133" s="58">
        <v>3.21</v>
      </c>
      <c r="J133" s="61"/>
    </row>
    <row r="134" s="1" customFormat="1" spans="1:10">
      <c r="A134" s="13" t="s">
        <v>15</v>
      </c>
      <c r="B134" s="53" t="s">
        <v>50</v>
      </c>
      <c r="C134" s="13" t="s">
        <v>51</v>
      </c>
      <c r="D134" s="13" t="s">
        <v>19</v>
      </c>
      <c r="E134" s="13" t="s">
        <v>52</v>
      </c>
      <c r="F134" s="13" t="s">
        <v>53</v>
      </c>
      <c r="G134" s="13" t="s">
        <v>54</v>
      </c>
      <c r="H134" s="13" t="s">
        <v>55</v>
      </c>
      <c r="I134" s="13" t="s">
        <v>20</v>
      </c>
      <c r="J134" s="53" t="s">
        <v>56</v>
      </c>
    </row>
    <row r="135" s="1" customFormat="1" ht="19.5" spans="1:10">
      <c r="A135" s="16" t="s">
        <v>57</v>
      </c>
      <c r="B135" s="54" t="s">
        <v>58</v>
      </c>
      <c r="C135" s="16" t="s">
        <v>59</v>
      </c>
      <c r="D135" s="16" t="s">
        <v>60</v>
      </c>
      <c r="E135" s="16" t="s">
        <v>61</v>
      </c>
      <c r="F135" s="16" t="s">
        <v>62</v>
      </c>
      <c r="G135" s="16" t="s">
        <v>63</v>
      </c>
      <c r="H135" s="16" t="s">
        <v>64</v>
      </c>
      <c r="I135" s="16" t="s">
        <v>29</v>
      </c>
      <c r="J135" s="54" t="s">
        <v>65</v>
      </c>
    </row>
    <row r="136" s="1" customFormat="1" spans="1:10">
      <c r="A136" s="55" t="s">
        <v>309</v>
      </c>
      <c r="B136" s="48" t="s">
        <v>67</v>
      </c>
      <c r="C136" s="21" t="s">
        <v>68</v>
      </c>
      <c r="D136" s="21" t="s">
        <v>37</v>
      </c>
      <c r="E136" s="21" t="s">
        <v>69</v>
      </c>
      <c r="F136" s="21" t="s">
        <v>36</v>
      </c>
      <c r="G136" s="21" t="s">
        <v>70</v>
      </c>
      <c r="H136" s="21" t="s">
        <v>35</v>
      </c>
      <c r="I136" s="21" t="s">
        <v>38</v>
      </c>
      <c r="J136" s="48" t="s">
        <v>71</v>
      </c>
    </row>
    <row r="137" s="1" customFormat="1" spans="1:10">
      <c r="A137" s="56"/>
      <c r="B137" s="57">
        <v>0.4</v>
      </c>
      <c r="C137" s="58">
        <v>30.59</v>
      </c>
      <c r="D137" s="59">
        <v>3177</v>
      </c>
      <c r="E137" s="58">
        <v>0.9</v>
      </c>
      <c r="F137" s="58">
        <v>15.13</v>
      </c>
      <c r="G137" s="59">
        <v>3848</v>
      </c>
      <c r="H137" s="58">
        <v>462.83</v>
      </c>
      <c r="I137" s="58">
        <v>6.86</v>
      </c>
      <c r="J137" s="60">
        <v>51</v>
      </c>
    </row>
    <row r="138" s="1" customFormat="1" spans="1:10">
      <c r="A138" s="56"/>
      <c r="B138" s="57">
        <v>0.45</v>
      </c>
      <c r="C138" s="58">
        <v>30.53</v>
      </c>
      <c r="D138" s="59">
        <v>3876</v>
      </c>
      <c r="E138" s="58">
        <v>1.1</v>
      </c>
      <c r="F138" s="58">
        <v>20.66</v>
      </c>
      <c r="G138" s="59">
        <v>4241</v>
      </c>
      <c r="H138" s="58">
        <v>630.75</v>
      </c>
      <c r="I138" s="58">
        <v>6.15</v>
      </c>
      <c r="J138" s="61"/>
    </row>
    <row r="139" s="1" customFormat="1" spans="1:10">
      <c r="A139" s="56"/>
      <c r="B139" s="57">
        <v>0.5</v>
      </c>
      <c r="C139" s="58">
        <v>30.46</v>
      </c>
      <c r="D139" s="59">
        <v>4620</v>
      </c>
      <c r="E139" s="58">
        <v>1.32</v>
      </c>
      <c r="F139" s="58">
        <v>27.73</v>
      </c>
      <c r="G139" s="59">
        <v>4639</v>
      </c>
      <c r="H139" s="58">
        <v>844.66</v>
      </c>
      <c r="I139" s="58">
        <v>5.47</v>
      </c>
      <c r="J139" s="61"/>
    </row>
    <row r="140" s="1" customFormat="1" spans="1:10">
      <c r="A140" s="56"/>
      <c r="B140" s="57">
        <v>0.55</v>
      </c>
      <c r="C140" s="58">
        <v>30.26</v>
      </c>
      <c r="D140" s="59">
        <v>5428</v>
      </c>
      <c r="E140" s="58">
        <v>1.54</v>
      </c>
      <c r="F140" s="58">
        <v>36.09</v>
      </c>
      <c r="G140" s="59">
        <v>5020</v>
      </c>
      <c r="H140" s="58">
        <v>1092.08</v>
      </c>
      <c r="I140" s="58">
        <v>4.97</v>
      </c>
      <c r="J140" s="61"/>
    </row>
    <row r="141" s="1" customFormat="1" spans="1:10">
      <c r="A141" s="56"/>
      <c r="B141" s="57">
        <v>0.6</v>
      </c>
      <c r="C141" s="58">
        <v>30.11</v>
      </c>
      <c r="D141" s="59">
        <v>6238</v>
      </c>
      <c r="E141" s="58">
        <v>1.76</v>
      </c>
      <c r="F141" s="58">
        <v>45.16</v>
      </c>
      <c r="G141" s="59">
        <v>5336</v>
      </c>
      <c r="H141" s="58">
        <v>1359.77</v>
      </c>
      <c r="I141" s="58">
        <v>4.59</v>
      </c>
      <c r="J141" s="61"/>
    </row>
    <row r="142" s="1" customFormat="1" spans="1:10">
      <c r="A142" s="56"/>
      <c r="B142" s="57">
        <v>0.65</v>
      </c>
      <c r="C142" s="58">
        <v>29.97</v>
      </c>
      <c r="D142" s="59">
        <v>6948</v>
      </c>
      <c r="E142" s="58">
        <v>1.97</v>
      </c>
      <c r="F142" s="58">
        <v>54.35</v>
      </c>
      <c r="G142" s="59">
        <v>5624</v>
      </c>
      <c r="H142" s="58">
        <v>1628.87</v>
      </c>
      <c r="I142" s="58">
        <v>4.27</v>
      </c>
      <c r="J142" s="61"/>
    </row>
    <row r="143" s="1" customFormat="1" spans="1:10">
      <c r="A143" s="56"/>
      <c r="B143" s="57">
        <v>0.7</v>
      </c>
      <c r="C143" s="58">
        <v>29.79</v>
      </c>
      <c r="D143" s="59">
        <v>7621</v>
      </c>
      <c r="E143" s="58">
        <v>2.16</v>
      </c>
      <c r="F143" s="58">
        <v>64.09</v>
      </c>
      <c r="G143" s="59">
        <v>5891</v>
      </c>
      <c r="H143" s="58">
        <v>1909.24</v>
      </c>
      <c r="I143" s="58">
        <v>3.99</v>
      </c>
      <c r="J143" s="61"/>
    </row>
    <row r="144" s="1" customFormat="1" spans="1:10">
      <c r="A144" s="56"/>
      <c r="B144" s="57">
        <v>0.75</v>
      </c>
      <c r="C144" s="58">
        <v>29.66</v>
      </c>
      <c r="D144" s="59">
        <v>8280</v>
      </c>
      <c r="E144" s="58">
        <v>2.35</v>
      </c>
      <c r="F144" s="58">
        <v>75.52</v>
      </c>
      <c r="G144" s="59">
        <v>6119</v>
      </c>
      <c r="H144" s="58">
        <v>2239.92</v>
      </c>
      <c r="I144" s="58">
        <v>3.7</v>
      </c>
      <c r="J144" s="61"/>
    </row>
    <row r="145" s="1" customFormat="1" spans="1:10">
      <c r="A145" s="56"/>
      <c r="B145" s="57">
        <v>0.8</v>
      </c>
      <c r="C145" s="58">
        <v>29.51</v>
      </c>
      <c r="D145" s="59">
        <v>8876</v>
      </c>
      <c r="E145" s="58">
        <v>2.53</v>
      </c>
      <c r="F145" s="58">
        <v>87.22</v>
      </c>
      <c r="G145" s="59">
        <v>6318</v>
      </c>
      <c r="H145" s="58">
        <v>2573.86</v>
      </c>
      <c r="I145" s="58">
        <v>3.45</v>
      </c>
      <c r="J145" s="61"/>
    </row>
    <row r="146" s="1" customFormat="1" spans="1:10">
      <c r="A146" s="56"/>
      <c r="B146" s="57">
        <v>0.85</v>
      </c>
      <c r="C146" s="58">
        <v>29.21</v>
      </c>
      <c r="D146" s="59">
        <v>9454</v>
      </c>
      <c r="E146" s="58">
        <v>2.7</v>
      </c>
      <c r="F146" s="58">
        <v>99.95</v>
      </c>
      <c r="G146" s="59">
        <v>6500</v>
      </c>
      <c r="H146" s="58">
        <v>2919.54</v>
      </c>
      <c r="I146" s="58">
        <v>3.24</v>
      </c>
      <c r="J146" s="61"/>
    </row>
    <row r="147" s="1" customFormat="1" spans="1:10">
      <c r="A147" s="56"/>
      <c r="B147" s="57">
        <v>0.9</v>
      </c>
      <c r="C147" s="58">
        <v>29.01</v>
      </c>
      <c r="D147" s="59">
        <v>9973</v>
      </c>
      <c r="E147" s="58">
        <v>2.84</v>
      </c>
      <c r="F147" s="58">
        <v>112.77</v>
      </c>
      <c r="G147" s="59">
        <v>6662</v>
      </c>
      <c r="H147" s="58">
        <v>3271.46</v>
      </c>
      <c r="I147" s="58">
        <v>3.05</v>
      </c>
      <c r="J147" s="61"/>
    </row>
    <row r="148" s="1" customFormat="1" spans="1:10">
      <c r="A148" s="56"/>
      <c r="B148" s="57">
        <v>0.95</v>
      </c>
      <c r="C148" s="58">
        <v>28.82</v>
      </c>
      <c r="D148" s="59">
        <v>10340</v>
      </c>
      <c r="E148" s="58">
        <v>2.96</v>
      </c>
      <c r="F148" s="58">
        <v>126.2</v>
      </c>
      <c r="G148" s="59">
        <v>6800</v>
      </c>
      <c r="H148" s="58">
        <v>3637.08</v>
      </c>
      <c r="I148" s="58">
        <v>2.84</v>
      </c>
      <c r="J148" s="61"/>
    </row>
    <row r="149" s="1" customFormat="1" spans="1:10">
      <c r="A149" s="62"/>
      <c r="B149" s="57">
        <v>1</v>
      </c>
      <c r="C149" s="58">
        <v>28.52</v>
      </c>
      <c r="D149" s="59">
        <v>10747</v>
      </c>
      <c r="E149" s="58">
        <v>3.1</v>
      </c>
      <c r="F149" s="58">
        <v>141.3</v>
      </c>
      <c r="G149" s="59">
        <v>6932</v>
      </c>
      <c r="H149" s="58">
        <v>4029.88</v>
      </c>
      <c r="I149" s="58">
        <v>2.67</v>
      </c>
      <c r="J149" s="61"/>
    </row>
    <row r="150" s="1" customFormat="1" spans="1:10">
      <c r="A150" s="13" t="s">
        <v>15</v>
      </c>
      <c r="B150" s="53" t="s">
        <v>50</v>
      </c>
      <c r="C150" s="13" t="s">
        <v>51</v>
      </c>
      <c r="D150" s="13" t="s">
        <v>19</v>
      </c>
      <c r="E150" s="13" t="s">
        <v>52</v>
      </c>
      <c r="F150" s="13" t="s">
        <v>53</v>
      </c>
      <c r="G150" s="13" t="s">
        <v>54</v>
      </c>
      <c r="H150" s="13" t="s">
        <v>55</v>
      </c>
      <c r="I150" s="13" t="s">
        <v>20</v>
      </c>
      <c r="J150" s="53" t="s">
        <v>56</v>
      </c>
    </row>
    <row r="151" s="1" customFormat="1" ht="19.5" spans="1:10">
      <c r="A151" s="16" t="s">
        <v>57</v>
      </c>
      <c r="B151" s="54" t="s">
        <v>58</v>
      </c>
      <c r="C151" s="16" t="s">
        <v>59</v>
      </c>
      <c r="D151" s="16" t="s">
        <v>60</v>
      </c>
      <c r="E151" s="16" t="s">
        <v>61</v>
      </c>
      <c r="F151" s="16" t="s">
        <v>62</v>
      </c>
      <c r="G151" s="16" t="s">
        <v>63</v>
      </c>
      <c r="H151" s="16" t="s">
        <v>64</v>
      </c>
      <c r="I151" s="16" t="s">
        <v>29</v>
      </c>
      <c r="J151" s="54" t="s">
        <v>65</v>
      </c>
    </row>
    <row r="152" s="1" customFormat="1" spans="1:10">
      <c r="A152" s="55" t="s">
        <v>310</v>
      </c>
      <c r="B152" s="48" t="s">
        <v>67</v>
      </c>
      <c r="C152" s="21" t="s">
        <v>68</v>
      </c>
      <c r="D152" s="21" t="s">
        <v>37</v>
      </c>
      <c r="E152" s="21" t="s">
        <v>69</v>
      </c>
      <c r="F152" s="21" t="s">
        <v>36</v>
      </c>
      <c r="G152" s="21" t="s">
        <v>70</v>
      </c>
      <c r="H152" s="21" t="s">
        <v>35</v>
      </c>
      <c r="I152" s="21" t="s">
        <v>38</v>
      </c>
      <c r="J152" s="48" t="s">
        <v>71</v>
      </c>
    </row>
    <row r="153" s="1" customFormat="1" spans="1:10">
      <c r="A153" s="56"/>
      <c r="B153" s="57">
        <v>0.4</v>
      </c>
      <c r="C153" s="58">
        <v>44.38</v>
      </c>
      <c r="D153" s="59">
        <v>2600</v>
      </c>
      <c r="E153" s="58">
        <v>0.84</v>
      </c>
      <c r="F153" s="58">
        <v>8.97</v>
      </c>
      <c r="G153" s="59">
        <v>3709</v>
      </c>
      <c r="H153" s="58">
        <v>398.09</v>
      </c>
      <c r="I153" s="58">
        <v>6.53</v>
      </c>
      <c r="J153" s="60">
        <v>53</v>
      </c>
    </row>
    <row r="154" s="1" customFormat="1" spans="1:10">
      <c r="A154" s="56"/>
      <c r="B154" s="57">
        <v>0.45</v>
      </c>
      <c r="C154" s="58">
        <v>44.24</v>
      </c>
      <c r="D154" s="59">
        <v>3318</v>
      </c>
      <c r="E154" s="58">
        <v>1.01</v>
      </c>
      <c r="F154" s="58">
        <v>11.62</v>
      </c>
      <c r="G154" s="59">
        <v>4097</v>
      </c>
      <c r="H154" s="58">
        <v>514.07</v>
      </c>
      <c r="I154" s="58">
        <v>6.45</v>
      </c>
      <c r="J154" s="61"/>
    </row>
    <row r="155" s="1" customFormat="1" spans="1:10">
      <c r="A155" s="56"/>
      <c r="B155" s="57">
        <v>0.5</v>
      </c>
      <c r="C155" s="58">
        <v>44.24</v>
      </c>
      <c r="D155" s="59">
        <v>4127</v>
      </c>
      <c r="E155" s="58">
        <v>1.24</v>
      </c>
      <c r="F155" s="58">
        <v>16.11</v>
      </c>
      <c r="G155" s="59">
        <v>4524</v>
      </c>
      <c r="H155" s="58">
        <v>712.71</v>
      </c>
      <c r="I155" s="58">
        <v>5.79</v>
      </c>
      <c r="J155" s="61"/>
    </row>
    <row r="156" s="1" customFormat="1" spans="1:10">
      <c r="A156" s="56"/>
      <c r="B156" s="57">
        <v>0.55</v>
      </c>
      <c r="C156" s="58">
        <v>44.13</v>
      </c>
      <c r="D156" s="59">
        <v>4984</v>
      </c>
      <c r="E156" s="58">
        <v>1.49</v>
      </c>
      <c r="F156" s="58">
        <v>21.17</v>
      </c>
      <c r="G156" s="59">
        <v>4947</v>
      </c>
      <c r="H156" s="58">
        <v>934.23</v>
      </c>
      <c r="I156" s="58">
        <v>5.33</v>
      </c>
      <c r="J156" s="61"/>
    </row>
    <row r="157" s="1" customFormat="1" spans="1:10">
      <c r="A157" s="56"/>
      <c r="B157" s="57">
        <v>0.6</v>
      </c>
      <c r="C157" s="58">
        <v>44.12</v>
      </c>
      <c r="D157" s="59">
        <v>5918</v>
      </c>
      <c r="E157" s="58">
        <v>1.73</v>
      </c>
      <c r="F157" s="58">
        <v>27.49</v>
      </c>
      <c r="G157" s="59">
        <v>5350</v>
      </c>
      <c r="H157" s="58">
        <v>1212.86</v>
      </c>
      <c r="I157" s="58">
        <v>4.88</v>
      </c>
      <c r="J157" s="61"/>
    </row>
    <row r="158" s="1" customFormat="1" spans="1:10">
      <c r="A158" s="56"/>
      <c r="B158" s="57">
        <v>0.65</v>
      </c>
      <c r="C158" s="58">
        <v>44.01</v>
      </c>
      <c r="D158" s="59">
        <v>6795</v>
      </c>
      <c r="E158" s="58">
        <v>1.98</v>
      </c>
      <c r="F158" s="58">
        <v>33.6</v>
      </c>
      <c r="G158" s="59">
        <v>5669</v>
      </c>
      <c r="H158" s="58">
        <v>1478.74</v>
      </c>
      <c r="I158" s="58">
        <v>4.6</v>
      </c>
      <c r="J158" s="61"/>
    </row>
    <row r="159" s="1" customFormat="1" spans="1:10">
      <c r="A159" s="56"/>
      <c r="B159" s="57">
        <v>0.7</v>
      </c>
      <c r="C159" s="58">
        <v>43.88</v>
      </c>
      <c r="D159" s="59">
        <v>7687</v>
      </c>
      <c r="E159" s="58">
        <v>2.24</v>
      </c>
      <c r="F159" s="58">
        <v>40.88</v>
      </c>
      <c r="G159" s="59">
        <v>5999</v>
      </c>
      <c r="H159" s="58">
        <v>1793.81</v>
      </c>
      <c r="I159" s="58">
        <v>4.29</v>
      </c>
      <c r="J159" s="61"/>
    </row>
    <row r="160" s="1" customFormat="1" spans="1:10">
      <c r="A160" s="56"/>
      <c r="B160" s="57">
        <v>0.75</v>
      </c>
      <c r="C160" s="58">
        <v>43.78</v>
      </c>
      <c r="D160" s="59">
        <v>8512</v>
      </c>
      <c r="E160" s="58">
        <v>2.49</v>
      </c>
      <c r="F160" s="58">
        <v>49.1</v>
      </c>
      <c r="G160" s="59">
        <v>6308</v>
      </c>
      <c r="H160" s="58">
        <v>2149.6</v>
      </c>
      <c r="I160" s="58">
        <v>3.96</v>
      </c>
      <c r="J160" s="61"/>
    </row>
    <row r="161" s="1" customFormat="1" spans="1:10">
      <c r="A161" s="56"/>
      <c r="B161" s="57">
        <v>0.8</v>
      </c>
      <c r="C161" s="58">
        <v>43.63</v>
      </c>
      <c r="D161" s="59">
        <v>9253</v>
      </c>
      <c r="E161" s="58">
        <v>2.7</v>
      </c>
      <c r="F161" s="58">
        <v>57.4</v>
      </c>
      <c r="G161" s="59">
        <v>6585</v>
      </c>
      <c r="H161" s="58">
        <v>2504.36</v>
      </c>
      <c r="I161" s="58">
        <v>3.69</v>
      </c>
      <c r="J161" s="61"/>
    </row>
    <row r="162" s="1" customFormat="1" spans="1:10">
      <c r="A162" s="56"/>
      <c r="B162" s="57">
        <v>0.85</v>
      </c>
      <c r="C162" s="58">
        <v>43.52</v>
      </c>
      <c r="D162" s="59">
        <v>10092</v>
      </c>
      <c r="E162" s="58">
        <v>2.95</v>
      </c>
      <c r="F162" s="58">
        <v>67.25</v>
      </c>
      <c r="G162" s="59">
        <v>6827</v>
      </c>
      <c r="H162" s="58">
        <v>2926.72</v>
      </c>
      <c r="I162" s="58">
        <v>3.45</v>
      </c>
      <c r="J162" s="61"/>
    </row>
    <row r="163" s="1" customFormat="1" spans="1:10">
      <c r="A163" s="56"/>
      <c r="B163" s="57">
        <v>0.9</v>
      </c>
      <c r="C163" s="58">
        <v>43.35</v>
      </c>
      <c r="D163" s="59">
        <v>10815</v>
      </c>
      <c r="E163" s="58">
        <v>3.17</v>
      </c>
      <c r="F163" s="58">
        <v>77.68</v>
      </c>
      <c r="G163" s="59">
        <v>7029</v>
      </c>
      <c r="H163" s="58">
        <v>3367.43</v>
      </c>
      <c r="I163" s="58">
        <v>3.21</v>
      </c>
      <c r="J163" s="61"/>
    </row>
    <row r="164" s="1" customFormat="1" spans="1:10">
      <c r="A164" s="56"/>
      <c r="B164" s="57">
        <v>0.95</v>
      </c>
      <c r="C164" s="58">
        <v>43.16</v>
      </c>
      <c r="D164" s="59">
        <v>11411</v>
      </c>
      <c r="E164" s="58">
        <v>3.36</v>
      </c>
      <c r="F164" s="58">
        <v>88.87</v>
      </c>
      <c r="G164" s="59">
        <v>7213</v>
      </c>
      <c r="H164" s="58">
        <v>3835.63</v>
      </c>
      <c r="I164" s="58">
        <v>2.98</v>
      </c>
      <c r="J164" s="61"/>
    </row>
    <row r="165" s="1" customFormat="1" spans="1:10">
      <c r="A165" s="62"/>
      <c r="B165" s="57">
        <v>1</v>
      </c>
      <c r="C165" s="58">
        <v>43.04</v>
      </c>
      <c r="D165" s="59">
        <v>11844</v>
      </c>
      <c r="E165" s="58">
        <v>3.53</v>
      </c>
      <c r="F165" s="58">
        <v>102.24</v>
      </c>
      <c r="G165" s="59">
        <v>7381</v>
      </c>
      <c r="H165" s="58">
        <v>4400.41</v>
      </c>
      <c r="I165" s="58">
        <v>2.69</v>
      </c>
      <c r="J165" s="61"/>
    </row>
    <row r="166" s="1" customFormat="1" spans="1:10">
      <c r="A166" s="13" t="s">
        <v>15</v>
      </c>
      <c r="B166" s="53" t="s">
        <v>50</v>
      </c>
      <c r="C166" s="13" t="s">
        <v>51</v>
      </c>
      <c r="D166" s="13" t="s">
        <v>19</v>
      </c>
      <c r="E166" s="13" t="s">
        <v>52</v>
      </c>
      <c r="F166" s="13" t="s">
        <v>53</v>
      </c>
      <c r="G166" s="13" t="s">
        <v>54</v>
      </c>
      <c r="H166" s="13" t="s">
        <v>55</v>
      </c>
      <c r="I166" s="13" t="s">
        <v>20</v>
      </c>
      <c r="J166" s="53" t="s">
        <v>56</v>
      </c>
    </row>
    <row r="167" s="1" customFormat="1" ht="19.5" spans="1:10">
      <c r="A167" s="16" t="s">
        <v>57</v>
      </c>
      <c r="B167" s="54" t="s">
        <v>58</v>
      </c>
      <c r="C167" s="16" t="s">
        <v>59</v>
      </c>
      <c r="D167" s="16" t="s">
        <v>60</v>
      </c>
      <c r="E167" s="16" t="s">
        <v>61</v>
      </c>
      <c r="F167" s="16" t="s">
        <v>62</v>
      </c>
      <c r="G167" s="16" t="s">
        <v>63</v>
      </c>
      <c r="H167" s="16" t="s">
        <v>64</v>
      </c>
      <c r="I167" s="16" t="s">
        <v>29</v>
      </c>
      <c r="J167" s="54" t="s">
        <v>65</v>
      </c>
    </row>
    <row r="168" s="1" customFormat="1" spans="1:10">
      <c r="A168" s="55" t="s">
        <v>311</v>
      </c>
      <c r="B168" s="48" t="s">
        <v>67</v>
      </c>
      <c r="C168" s="21" t="s">
        <v>68</v>
      </c>
      <c r="D168" s="21" t="s">
        <v>37</v>
      </c>
      <c r="E168" s="21" t="s">
        <v>69</v>
      </c>
      <c r="F168" s="21" t="s">
        <v>36</v>
      </c>
      <c r="G168" s="21" t="s">
        <v>70</v>
      </c>
      <c r="H168" s="21" t="s">
        <v>35</v>
      </c>
      <c r="I168" s="21" t="s">
        <v>38</v>
      </c>
      <c r="J168" s="48" t="s">
        <v>71</v>
      </c>
    </row>
    <row r="169" s="1" customFormat="1" spans="1:10">
      <c r="A169" s="56"/>
      <c r="B169" s="57">
        <v>0.4</v>
      </c>
      <c r="C169" s="58">
        <v>44.5</v>
      </c>
      <c r="D169" s="59">
        <v>2315</v>
      </c>
      <c r="E169" s="58">
        <v>0.71</v>
      </c>
      <c r="F169" s="58">
        <v>6.85</v>
      </c>
      <c r="G169" s="59">
        <v>3257</v>
      </c>
      <c r="H169" s="58">
        <v>304.83</v>
      </c>
      <c r="I169" s="58">
        <v>7.59</v>
      </c>
      <c r="J169" s="60">
        <v>50</v>
      </c>
    </row>
    <row r="170" s="1" customFormat="1" spans="1:10">
      <c r="A170" s="56"/>
      <c r="B170" s="57">
        <v>0.45</v>
      </c>
      <c r="C170" s="58">
        <v>44.28</v>
      </c>
      <c r="D170" s="59">
        <v>2990</v>
      </c>
      <c r="E170" s="58">
        <v>0.88</v>
      </c>
      <c r="F170" s="58">
        <v>8.94</v>
      </c>
      <c r="G170" s="59">
        <v>3620</v>
      </c>
      <c r="H170" s="58">
        <v>395.86</v>
      </c>
      <c r="I170" s="58">
        <v>7.55</v>
      </c>
      <c r="J170" s="61"/>
    </row>
    <row r="171" s="1" customFormat="1" spans="1:10">
      <c r="A171" s="56"/>
      <c r="B171" s="57">
        <v>0.5</v>
      </c>
      <c r="C171" s="58">
        <v>44.44</v>
      </c>
      <c r="D171" s="59">
        <v>3764</v>
      </c>
      <c r="E171" s="58">
        <v>1.06</v>
      </c>
      <c r="F171" s="58">
        <v>11.85</v>
      </c>
      <c r="G171" s="59">
        <v>3969</v>
      </c>
      <c r="H171" s="58">
        <v>526.61</v>
      </c>
      <c r="I171" s="58">
        <v>7.15</v>
      </c>
      <c r="J171" s="61"/>
    </row>
    <row r="172" s="1" customFormat="1" spans="1:10">
      <c r="A172" s="56"/>
      <c r="B172" s="57">
        <v>0.55</v>
      </c>
      <c r="C172" s="58">
        <v>44.22</v>
      </c>
      <c r="D172" s="59">
        <v>4542</v>
      </c>
      <c r="E172" s="58">
        <v>1.3</v>
      </c>
      <c r="F172" s="58">
        <v>15.64</v>
      </c>
      <c r="G172" s="59">
        <v>4362</v>
      </c>
      <c r="H172" s="58">
        <v>691.6</v>
      </c>
      <c r="I172" s="58">
        <v>6.57</v>
      </c>
      <c r="J172" s="61"/>
    </row>
    <row r="173" s="1" customFormat="1" spans="1:10">
      <c r="A173" s="56"/>
      <c r="B173" s="57">
        <v>0.6</v>
      </c>
      <c r="C173" s="58">
        <v>44.22</v>
      </c>
      <c r="D173" s="59">
        <v>5243</v>
      </c>
      <c r="E173" s="58">
        <v>1.56</v>
      </c>
      <c r="F173" s="58">
        <v>19.97</v>
      </c>
      <c r="G173" s="59">
        <v>4731</v>
      </c>
      <c r="H173" s="58">
        <v>883.07</v>
      </c>
      <c r="I173" s="58">
        <v>5.94</v>
      </c>
      <c r="J173" s="61"/>
    </row>
    <row r="174" s="1" customFormat="1" spans="1:10">
      <c r="A174" s="56"/>
      <c r="B174" s="57">
        <v>0.65</v>
      </c>
      <c r="C174" s="58">
        <v>44.18</v>
      </c>
      <c r="D174" s="59">
        <v>5973</v>
      </c>
      <c r="E174" s="58">
        <v>1.82</v>
      </c>
      <c r="F174" s="58">
        <v>24.77</v>
      </c>
      <c r="G174" s="59">
        <v>5059</v>
      </c>
      <c r="H174" s="58">
        <v>1094.34</v>
      </c>
      <c r="I174" s="58">
        <v>5.46</v>
      </c>
      <c r="J174" s="61"/>
    </row>
    <row r="175" s="1" customFormat="1" spans="1:10">
      <c r="A175" s="56"/>
      <c r="B175" s="57">
        <v>0.7</v>
      </c>
      <c r="C175" s="58">
        <v>44.33</v>
      </c>
      <c r="D175" s="59">
        <v>6878</v>
      </c>
      <c r="E175" s="58">
        <v>2.14</v>
      </c>
      <c r="F175" s="58">
        <v>30.54</v>
      </c>
      <c r="G175" s="59">
        <v>5404</v>
      </c>
      <c r="H175" s="58">
        <v>1353.84</v>
      </c>
      <c r="I175" s="58">
        <v>5.08</v>
      </c>
      <c r="J175" s="61"/>
    </row>
    <row r="176" s="1" customFormat="1" spans="1:10">
      <c r="A176" s="56"/>
      <c r="B176" s="57">
        <v>0.75</v>
      </c>
      <c r="C176" s="58">
        <v>44.05</v>
      </c>
      <c r="D176" s="59">
        <v>7683</v>
      </c>
      <c r="E176" s="58">
        <v>2.4</v>
      </c>
      <c r="F176" s="58">
        <v>35.99</v>
      </c>
      <c r="G176" s="59">
        <v>5673</v>
      </c>
      <c r="H176" s="58">
        <v>1585.36</v>
      </c>
      <c r="I176" s="58">
        <v>4.85</v>
      </c>
      <c r="J176" s="61"/>
    </row>
    <row r="177" s="1" customFormat="1" spans="1:10">
      <c r="A177" s="56"/>
      <c r="B177" s="57">
        <v>0.8</v>
      </c>
      <c r="C177" s="58">
        <v>43.95</v>
      </c>
      <c r="D177" s="59">
        <v>8541</v>
      </c>
      <c r="E177" s="58">
        <v>2.73</v>
      </c>
      <c r="F177" s="58">
        <v>43.19</v>
      </c>
      <c r="G177" s="59">
        <v>5974</v>
      </c>
      <c r="H177" s="58">
        <v>1898.2</v>
      </c>
      <c r="I177" s="58">
        <v>4.5</v>
      </c>
      <c r="J177" s="61"/>
    </row>
    <row r="178" s="1" customFormat="1" spans="1:10">
      <c r="A178" s="56"/>
      <c r="B178" s="57">
        <v>0.85</v>
      </c>
      <c r="C178" s="58">
        <v>43.9</v>
      </c>
      <c r="D178" s="59">
        <v>9334</v>
      </c>
      <c r="E178" s="58">
        <v>2.98</v>
      </c>
      <c r="F178" s="58">
        <v>50.6</v>
      </c>
      <c r="G178" s="59">
        <v>6244</v>
      </c>
      <c r="H178" s="58">
        <v>2221.34</v>
      </c>
      <c r="I178" s="58">
        <v>4.2</v>
      </c>
      <c r="J178" s="61"/>
    </row>
    <row r="179" s="1" customFormat="1" spans="1:10">
      <c r="A179" s="56"/>
      <c r="B179" s="57">
        <v>0.9</v>
      </c>
      <c r="C179" s="58">
        <v>43.73</v>
      </c>
      <c r="D179" s="59">
        <v>10041</v>
      </c>
      <c r="E179" s="58">
        <v>3.28</v>
      </c>
      <c r="F179" s="58">
        <v>58.81</v>
      </c>
      <c r="G179" s="59">
        <v>6490</v>
      </c>
      <c r="H179" s="58">
        <v>2571.76</v>
      </c>
      <c r="I179" s="58">
        <v>3.9</v>
      </c>
      <c r="J179" s="61"/>
    </row>
    <row r="180" s="1" customFormat="1" spans="1:10">
      <c r="A180" s="56"/>
      <c r="B180" s="57">
        <v>0.95</v>
      </c>
      <c r="C180" s="58">
        <v>43.49</v>
      </c>
      <c r="D180" s="59">
        <v>10762</v>
      </c>
      <c r="E180" s="58">
        <v>3.07</v>
      </c>
      <c r="F180" s="58">
        <v>67.54</v>
      </c>
      <c r="G180" s="59">
        <v>6709</v>
      </c>
      <c r="H180" s="58">
        <v>2937.31</v>
      </c>
      <c r="I180" s="58">
        <v>3.66</v>
      </c>
      <c r="J180" s="61"/>
    </row>
    <row r="181" s="1" customFormat="1" spans="1:10">
      <c r="A181" s="56"/>
      <c r="B181" s="63">
        <v>1</v>
      </c>
      <c r="C181" s="64">
        <v>43.22</v>
      </c>
      <c r="D181" s="55">
        <v>11682</v>
      </c>
      <c r="E181" s="64">
        <v>3.25</v>
      </c>
      <c r="F181" s="64">
        <v>77.6</v>
      </c>
      <c r="G181" s="55">
        <v>7013</v>
      </c>
      <c r="H181" s="64">
        <v>3353.87</v>
      </c>
      <c r="I181" s="64">
        <v>3.48</v>
      </c>
      <c r="J181" s="61"/>
    </row>
    <row r="182" s="1" customFormat="1" ht="24" customHeight="1" spans="1:10">
      <c r="A182" s="12" t="s">
        <v>82</v>
      </c>
      <c r="B182" s="12"/>
      <c r="C182" s="12"/>
      <c r="D182" s="12"/>
      <c r="E182" s="12"/>
      <c r="F182" s="12"/>
      <c r="G182" s="12"/>
      <c r="H182" s="12"/>
      <c r="I182" s="12"/>
      <c r="J182" s="12"/>
    </row>
    <row r="183" s="1" customFormat="1" ht="228" customHeight="1" spans="1:10">
      <c r="A183" s="65" t="str">
        <f>_xlfn.DISPIMG("ID_4EF4DE0B963945B0A57B366FA8294CAA",1)</f>
        <v>=DISPIMG("ID_4EF4DE0B963945B0A57B366FA8294CAA",1)</v>
      </c>
      <c r="B183" s="65"/>
      <c r="C183" s="65"/>
      <c r="D183" s="65"/>
      <c r="E183" s="65"/>
      <c r="F183" s="65"/>
      <c r="G183" s="65"/>
      <c r="H183" s="65"/>
      <c r="I183" s="65"/>
      <c r="J183" s="66"/>
    </row>
  </sheetData>
  <mergeCells count="52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A21:J21"/>
    <mergeCell ref="A182:J182"/>
    <mergeCell ref="A183:J183"/>
    <mergeCell ref="A11:A20"/>
    <mergeCell ref="A24:A37"/>
    <mergeCell ref="A40:A53"/>
    <mergeCell ref="A56:A69"/>
    <mergeCell ref="A72:A85"/>
    <mergeCell ref="A88:A101"/>
    <mergeCell ref="A104:A117"/>
    <mergeCell ref="A120:A133"/>
    <mergeCell ref="A136:A149"/>
    <mergeCell ref="A152:A165"/>
    <mergeCell ref="A168:A181"/>
    <mergeCell ref="J25:J37"/>
    <mergeCell ref="J41:J53"/>
    <mergeCell ref="J57:J69"/>
    <mergeCell ref="J73:J85"/>
    <mergeCell ref="J89:J101"/>
    <mergeCell ref="J105:J117"/>
    <mergeCell ref="J121:J133"/>
    <mergeCell ref="J137:J149"/>
    <mergeCell ref="J153:J165"/>
    <mergeCell ref="J169:J181"/>
    <mergeCell ref="A2:D7"/>
  </mergeCells>
  <pageMargins left="0.75" right="0.75" top="1" bottom="1" header="0.5" footer="0.5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9"/>
  <sheetViews>
    <sheetView topLeftCell="A3" workbookViewId="0">
      <selection activeCell="A8" sqref="$A8:$XFD8"/>
    </sheetView>
  </sheetViews>
  <sheetFormatPr defaultColWidth="9" defaultRowHeight="13.5"/>
  <cols>
    <col min="8" max="8" width="11.875" customWidth="1"/>
  </cols>
  <sheetData>
    <row r="1" s="1" customFormat="1" ht="54" customHeight="1" spans="1:11">
      <c r="A1" s="2" t="s">
        <v>312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6"/>
    </row>
    <row r="2" s="1" customFormat="1" ht="34" customHeight="1" spans="1:11">
      <c r="A2" s="7" t="str">
        <f>_xlfn.DISPIMG("ID_E3130C026CD04304A512384E4D7FAF18",1)</f>
        <v>=DISPIMG("ID_E3130C026CD04304A512384E4D7FAF18",1)</v>
      </c>
      <c r="B2" s="8"/>
      <c r="C2" s="8"/>
      <c r="D2" s="8"/>
      <c r="E2" s="9" t="s">
        <v>2</v>
      </c>
      <c r="F2" s="10"/>
      <c r="G2" s="10"/>
      <c r="H2" s="10" t="s">
        <v>313</v>
      </c>
      <c r="I2" s="10"/>
      <c r="J2" s="10"/>
      <c r="K2" s="11"/>
    </row>
    <row r="3" s="1" customFormat="1" ht="34" customHeight="1" spans="1:11">
      <c r="A3" s="8"/>
      <c r="B3" s="8"/>
      <c r="C3" s="8"/>
      <c r="D3" s="8"/>
      <c r="E3" s="9" t="s">
        <v>4</v>
      </c>
      <c r="F3" s="10"/>
      <c r="G3" s="10"/>
      <c r="H3" s="10" t="s">
        <v>314</v>
      </c>
      <c r="I3" s="10"/>
      <c r="J3" s="10"/>
      <c r="K3" s="11"/>
    </row>
    <row r="4" s="1" customFormat="1" ht="34" customHeight="1" spans="1:11">
      <c r="A4" s="8"/>
      <c r="B4" s="8"/>
      <c r="C4" s="8"/>
      <c r="D4" s="8"/>
      <c r="E4" s="9" t="s">
        <v>6</v>
      </c>
      <c r="F4" s="10"/>
      <c r="G4" s="10"/>
      <c r="H4" s="10" t="s">
        <v>291</v>
      </c>
      <c r="I4" s="10"/>
      <c r="J4" s="10"/>
      <c r="K4" s="11"/>
    </row>
    <row r="5" s="1" customFormat="1" ht="34" customHeight="1" spans="1:11">
      <c r="A5" s="8"/>
      <c r="B5" s="8"/>
      <c r="C5" s="8"/>
      <c r="D5" s="8"/>
      <c r="E5" s="9" t="s">
        <v>8</v>
      </c>
      <c r="F5" s="10"/>
      <c r="G5" s="10"/>
      <c r="H5" s="10" t="s">
        <v>210</v>
      </c>
      <c r="I5" s="10"/>
      <c r="J5" s="10"/>
      <c r="K5" s="11"/>
    </row>
    <row r="6" s="1" customFormat="1" ht="34" customHeight="1" spans="1:11">
      <c r="A6" s="8"/>
      <c r="B6" s="8"/>
      <c r="C6" s="8"/>
      <c r="D6" s="8"/>
      <c r="E6" s="9" t="s">
        <v>10</v>
      </c>
      <c r="F6" s="10"/>
      <c r="G6" s="10"/>
      <c r="H6" s="10" t="s">
        <v>315</v>
      </c>
      <c r="I6" s="10"/>
      <c r="J6" s="10"/>
      <c r="K6" s="11"/>
    </row>
    <row r="7" s="1" customFormat="1" ht="34" customHeight="1" spans="1:11">
      <c r="A7" s="8"/>
      <c r="B7" s="8"/>
      <c r="C7" s="8"/>
      <c r="D7" s="8"/>
      <c r="E7" s="9" t="s">
        <v>12</v>
      </c>
      <c r="F7" s="10"/>
      <c r="G7" s="10"/>
      <c r="H7" s="10" t="s">
        <v>13</v>
      </c>
      <c r="I7" s="10"/>
      <c r="J7" s="10"/>
      <c r="K7" s="11"/>
    </row>
    <row r="8" s="1" customFormat="1" ht="24" customHeight="1" spans="1:11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</row>
    <row r="9" spans="1:11">
      <c r="A9" s="13" t="s">
        <v>15</v>
      </c>
      <c r="B9" s="13" t="s">
        <v>16</v>
      </c>
      <c r="C9" s="13" t="s">
        <v>17</v>
      </c>
      <c r="D9" s="13" t="s">
        <v>18</v>
      </c>
      <c r="E9" s="13" t="s">
        <v>19</v>
      </c>
      <c r="F9" s="13" t="s">
        <v>20</v>
      </c>
      <c r="G9" s="14" t="s">
        <v>21</v>
      </c>
      <c r="H9" s="15"/>
      <c r="I9" s="13" t="s">
        <v>22</v>
      </c>
      <c r="J9" s="13" t="s">
        <v>23</v>
      </c>
    </row>
    <row r="10" ht="19.5" spans="1:11">
      <c r="A10" s="16" t="s">
        <v>24</v>
      </c>
      <c r="B10" s="16" t="s">
        <v>25</v>
      </c>
      <c r="C10" s="16" t="s">
        <v>26</v>
      </c>
      <c r="D10" s="16" t="s">
        <v>27</v>
      </c>
      <c r="E10" s="16" t="s">
        <v>28</v>
      </c>
      <c r="F10" s="16" t="s">
        <v>29</v>
      </c>
      <c r="G10" s="17" t="s">
        <v>30</v>
      </c>
      <c r="H10" s="18"/>
      <c r="I10" s="16" t="s">
        <v>31</v>
      </c>
      <c r="J10" s="19" t="s">
        <v>32</v>
      </c>
    </row>
    <row r="11" spans="1:11">
      <c r="A11" s="20" t="s">
        <v>316</v>
      </c>
      <c r="B11" s="21" t="s">
        <v>34</v>
      </c>
      <c r="C11" s="21" t="s">
        <v>35</v>
      </c>
      <c r="D11" s="21" t="s">
        <v>36</v>
      </c>
      <c r="E11" s="21" t="s">
        <v>37</v>
      </c>
      <c r="F11" s="21" t="s">
        <v>38</v>
      </c>
      <c r="G11" s="22" t="s">
        <v>39</v>
      </c>
      <c r="H11" s="23"/>
      <c r="I11" s="21" t="s">
        <v>40</v>
      </c>
      <c r="J11" s="24" t="s">
        <v>36</v>
      </c>
    </row>
    <row r="12" spans="1:11">
      <c r="A12" s="25"/>
      <c r="B12" s="26">
        <v>240</v>
      </c>
      <c r="C12" s="26">
        <v>4625.29</v>
      </c>
      <c r="D12" s="26">
        <v>102.83</v>
      </c>
      <c r="E12" s="26">
        <v>12408</v>
      </c>
      <c r="F12" s="26">
        <v>2.68</v>
      </c>
      <c r="G12" s="27" t="s">
        <v>317</v>
      </c>
      <c r="H12" s="28"/>
      <c r="I12" s="26">
        <v>12</v>
      </c>
      <c r="J12" s="29">
        <v>120</v>
      </c>
    </row>
    <row r="13" spans="1:11">
      <c r="A13" s="25"/>
      <c r="B13" s="26">
        <v>220</v>
      </c>
      <c r="C13" s="26">
        <v>4768.53</v>
      </c>
      <c r="D13" s="26">
        <v>110.69</v>
      </c>
      <c r="E13" s="26">
        <v>13626</v>
      </c>
      <c r="F13" s="26">
        <v>2.86</v>
      </c>
      <c r="G13" s="27" t="s">
        <v>318</v>
      </c>
      <c r="H13" s="28"/>
      <c r="I13" s="26">
        <v>12</v>
      </c>
      <c r="J13" s="29">
        <v>120</v>
      </c>
    </row>
    <row r="14" spans="1:11">
      <c r="A14" s="25"/>
      <c r="B14" s="26">
        <v>180</v>
      </c>
      <c r="C14" s="26">
        <v>2809.95</v>
      </c>
      <c r="D14" s="26">
        <v>64.82</v>
      </c>
      <c r="E14" s="26">
        <v>11487</v>
      </c>
      <c r="F14" s="26">
        <v>4.09</v>
      </c>
      <c r="G14" s="27" t="s">
        <v>319</v>
      </c>
      <c r="H14" s="28"/>
      <c r="I14" s="26">
        <v>12</v>
      </c>
      <c r="J14" s="29">
        <v>80</v>
      </c>
    </row>
    <row r="15" spans="1:11">
      <c r="A15" s="25"/>
      <c r="B15" s="26">
        <v>200</v>
      </c>
      <c r="C15" s="26">
        <v>3257.9</v>
      </c>
      <c r="D15" s="26">
        <v>75.73</v>
      </c>
      <c r="E15" s="26">
        <v>11422</v>
      </c>
      <c r="F15" s="26">
        <v>3.51</v>
      </c>
      <c r="G15" s="27" t="s">
        <v>320</v>
      </c>
      <c r="H15" s="28"/>
      <c r="I15" s="26">
        <v>12</v>
      </c>
      <c r="J15" s="29">
        <v>80</v>
      </c>
    </row>
    <row r="16" spans="1:11">
      <c r="A16" s="25"/>
      <c r="B16" s="30">
        <v>210</v>
      </c>
      <c r="C16" s="30">
        <v>3739.19</v>
      </c>
      <c r="D16" s="30">
        <v>83.13</v>
      </c>
      <c r="E16" s="30">
        <v>12115</v>
      </c>
      <c r="F16" s="30">
        <v>3.24</v>
      </c>
      <c r="G16" s="31" t="s">
        <v>321</v>
      </c>
      <c r="H16" s="32"/>
      <c r="I16" s="30">
        <v>12</v>
      </c>
      <c r="J16" s="33">
        <v>80</v>
      </c>
    </row>
    <row r="17" s="1" customFormat="1" ht="24" customHeight="1" spans="1:10">
      <c r="A17" s="12" t="s">
        <v>49</v>
      </c>
      <c r="B17" s="12"/>
      <c r="C17" s="12"/>
      <c r="D17" s="12"/>
      <c r="E17" s="12"/>
      <c r="F17" s="12"/>
      <c r="G17" s="12"/>
      <c r="H17" s="12"/>
      <c r="I17" s="12"/>
      <c r="J17" s="12"/>
    </row>
    <row r="18" spans="1:10">
      <c r="A18" s="13" t="s">
        <v>15</v>
      </c>
      <c r="B18" s="34" t="s">
        <v>50</v>
      </c>
      <c r="C18" s="13" t="s">
        <v>51</v>
      </c>
      <c r="D18" s="13" t="s">
        <v>19</v>
      </c>
      <c r="E18" s="13" t="s">
        <v>52</v>
      </c>
      <c r="F18" s="13" t="s">
        <v>53</v>
      </c>
      <c r="G18" s="13" t="s">
        <v>54</v>
      </c>
      <c r="H18" s="13" t="s">
        <v>55</v>
      </c>
      <c r="I18" s="13" t="s">
        <v>20</v>
      </c>
      <c r="J18" s="34" t="s">
        <v>56</v>
      </c>
    </row>
    <row r="19" ht="19.5" spans="1:10">
      <c r="A19" s="16" t="s">
        <v>57</v>
      </c>
      <c r="B19" s="19" t="s">
        <v>58</v>
      </c>
      <c r="C19" s="16" t="s">
        <v>59</v>
      </c>
      <c r="D19" s="16" t="s">
        <v>60</v>
      </c>
      <c r="E19" s="16" t="s">
        <v>61</v>
      </c>
      <c r="F19" s="16" t="s">
        <v>62</v>
      </c>
      <c r="G19" s="16" t="s">
        <v>63</v>
      </c>
      <c r="H19" s="16" t="s">
        <v>64</v>
      </c>
      <c r="I19" s="16" t="s">
        <v>29</v>
      </c>
      <c r="J19" s="19" t="s">
        <v>65</v>
      </c>
    </row>
    <row r="20" spans="1:10">
      <c r="A20" s="35" t="s">
        <v>322</v>
      </c>
      <c r="B20" s="24" t="s">
        <v>67</v>
      </c>
      <c r="C20" s="21" t="s">
        <v>68</v>
      </c>
      <c r="D20" s="21" t="s">
        <v>37</v>
      </c>
      <c r="E20" s="21" t="s">
        <v>69</v>
      </c>
      <c r="F20" s="21" t="s">
        <v>36</v>
      </c>
      <c r="G20" s="21" t="s">
        <v>70</v>
      </c>
      <c r="H20" s="21" t="s">
        <v>35</v>
      </c>
      <c r="I20" s="21" t="s">
        <v>38</v>
      </c>
      <c r="J20" s="24" t="s">
        <v>71</v>
      </c>
    </row>
    <row r="21" spans="1:10">
      <c r="A21" s="36"/>
      <c r="B21" s="37">
        <v>0.4</v>
      </c>
      <c r="C21" s="38">
        <v>46.16</v>
      </c>
      <c r="D21" s="39">
        <v>3183</v>
      </c>
      <c r="E21" s="38">
        <v>0.9</v>
      </c>
      <c r="F21" s="38">
        <v>11.11</v>
      </c>
      <c r="G21" s="39">
        <v>4210</v>
      </c>
      <c r="H21" s="38">
        <v>512.84</v>
      </c>
      <c r="I21" s="38">
        <v>6.21</v>
      </c>
      <c r="J21" s="40" t="s">
        <v>39</v>
      </c>
    </row>
    <row r="22" spans="1:10">
      <c r="A22" s="36"/>
      <c r="B22" s="37">
        <v>0.45</v>
      </c>
      <c r="C22" s="38">
        <v>46.11</v>
      </c>
      <c r="D22" s="39">
        <v>3887</v>
      </c>
      <c r="E22" s="38">
        <v>1.1</v>
      </c>
      <c r="F22" s="38">
        <v>14.75</v>
      </c>
      <c r="G22" s="39">
        <v>4654</v>
      </c>
      <c r="H22" s="38">
        <v>680.12</v>
      </c>
      <c r="I22" s="38">
        <v>5.72</v>
      </c>
      <c r="J22" s="41"/>
    </row>
    <row r="23" spans="1:10">
      <c r="A23" s="36"/>
      <c r="B23" s="37">
        <v>0.5</v>
      </c>
      <c r="C23" s="38">
        <v>46.06</v>
      </c>
      <c r="D23" s="39">
        <v>4635</v>
      </c>
      <c r="E23" s="38">
        <v>1.3</v>
      </c>
      <c r="F23" s="38">
        <v>19.28</v>
      </c>
      <c r="G23" s="39">
        <v>5080</v>
      </c>
      <c r="H23" s="38">
        <v>888.04</v>
      </c>
      <c r="I23" s="38">
        <v>5.22</v>
      </c>
      <c r="J23" s="41"/>
    </row>
    <row r="24" spans="1:10">
      <c r="A24" s="36"/>
      <c r="B24" s="37">
        <v>0.55</v>
      </c>
      <c r="C24" s="38">
        <v>45.98</v>
      </c>
      <c r="D24" s="39">
        <v>5433</v>
      </c>
      <c r="E24" s="38">
        <v>1.54</v>
      </c>
      <c r="F24" s="38">
        <v>24.42</v>
      </c>
      <c r="G24" s="39">
        <v>5512</v>
      </c>
      <c r="H24" s="38">
        <v>1122.83</v>
      </c>
      <c r="I24" s="38">
        <v>4.84</v>
      </c>
      <c r="J24" s="41"/>
    </row>
    <row r="25" spans="1:10">
      <c r="A25" s="36"/>
      <c r="B25" s="37">
        <v>0.6</v>
      </c>
      <c r="C25" s="38">
        <v>45.88</v>
      </c>
      <c r="D25" s="39">
        <v>6071</v>
      </c>
      <c r="E25" s="38">
        <v>1.72</v>
      </c>
      <c r="F25" s="38">
        <v>28.99</v>
      </c>
      <c r="G25" s="39">
        <v>5851</v>
      </c>
      <c r="H25" s="38">
        <v>1330.06</v>
      </c>
      <c r="I25" s="38">
        <v>4.56</v>
      </c>
      <c r="J25" s="41"/>
    </row>
    <row r="26" spans="1:10">
      <c r="A26" s="36"/>
      <c r="B26" s="37">
        <v>0.65</v>
      </c>
      <c r="C26" s="38">
        <v>45.82</v>
      </c>
      <c r="D26" s="39">
        <v>6967</v>
      </c>
      <c r="E26" s="38">
        <v>1.97</v>
      </c>
      <c r="F26" s="38">
        <v>35.73</v>
      </c>
      <c r="G26" s="39">
        <v>6271</v>
      </c>
      <c r="H26" s="38">
        <v>1637.15</v>
      </c>
      <c r="I26" s="38">
        <v>4.26</v>
      </c>
      <c r="J26" s="41"/>
    </row>
    <row r="27" spans="1:10">
      <c r="A27" s="36"/>
      <c r="B27" s="37">
        <v>0.7</v>
      </c>
      <c r="C27" s="38">
        <v>45.76</v>
      </c>
      <c r="D27" s="39">
        <v>7871</v>
      </c>
      <c r="E27" s="38">
        <v>2.21</v>
      </c>
      <c r="F27" s="38">
        <v>43.44</v>
      </c>
      <c r="G27" s="39">
        <v>6673</v>
      </c>
      <c r="H27" s="38">
        <v>1987.81</v>
      </c>
      <c r="I27" s="38">
        <v>3.96</v>
      </c>
      <c r="J27" s="41"/>
    </row>
    <row r="28" spans="1:10">
      <c r="A28" s="36"/>
      <c r="B28" s="37">
        <v>0.75</v>
      </c>
      <c r="C28" s="38">
        <v>45.65</v>
      </c>
      <c r="D28" s="39">
        <v>8748</v>
      </c>
      <c r="E28" s="38">
        <v>2.48</v>
      </c>
      <c r="F28" s="38">
        <v>51.87</v>
      </c>
      <c r="G28" s="39">
        <v>7035</v>
      </c>
      <c r="H28" s="38">
        <v>2367.87</v>
      </c>
      <c r="I28" s="38">
        <v>3.69</v>
      </c>
      <c r="J28" s="41"/>
    </row>
    <row r="29" spans="1:10">
      <c r="A29" s="36"/>
      <c r="B29" s="37">
        <v>0.8</v>
      </c>
      <c r="C29" s="38">
        <v>45.47</v>
      </c>
      <c r="D29" s="39">
        <v>9650</v>
      </c>
      <c r="E29" s="38">
        <v>2.76</v>
      </c>
      <c r="F29" s="38">
        <v>61.67</v>
      </c>
      <c r="G29" s="39">
        <v>7374</v>
      </c>
      <c r="H29" s="38">
        <v>2804.13</v>
      </c>
      <c r="I29" s="38">
        <v>3.44</v>
      </c>
      <c r="J29" s="41"/>
    </row>
    <row r="30" spans="1:10">
      <c r="A30" s="36"/>
      <c r="B30" s="37">
        <v>0.85</v>
      </c>
      <c r="C30" s="38">
        <v>45.42</v>
      </c>
      <c r="D30" s="39">
        <v>10481</v>
      </c>
      <c r="E30" s="38">
        <v>2.98</v>
      </c>
      <c r="F30" s="38">
        <v>71.29</v>
      </c>
      <c r="G30" s="39">
        <v>7721</v>
      </c>
      <c r="H30" s="38">
        <v>3237.99</v>
      </c>
      <c r="I30" s="38">
        <v>3.24</v>
      </c>
      <c r="J30" s="41"/>
    </row>
    <row r="31" spans="1:10">
      <c r="A31" s="36"/>
      <c r="B31" s="37">
        <v>0.9</v>
      </c>
      <c r="C31" s="38">
        <v>45.29</v>
      </c>
      <c r="D31" s="39">
        <v>11146</v>
      </c>
      <c r="E31" s="38">
        <v>3.23</v>
      </c>
      <c r="F31" s="38">
        <v>81.78</v>
      </c>
      <c r="G31" s="39">
        <v>8010</v>
      </c>
      <c r="H31" s="38">
        <v>3703.82</v>
      </c>
      <c r="I31" s="38">
        <v>3.01</v>
      </c>
      <c r="J31" s="41"/>
    </row>
    <row r="32" spans="1:10">
      <c r="A32" s="36"/>
      <c r="B32" s="37">
        <v>0.95</v>
      </c>
      <c r="C32" s="38">
        <v>45.14</v>
      </c>
      <c r="D32" s="39">
        <v>11780</v>
      </c>
      <c r="E32" s="38">
        <v>3.44</v>
      </c>
      <c r="F32" s="38">
        <v>91.71</v>
      </c>
      <c r="G32" s="39">
        <v>8273</v>
      </c>
      <c r="H32" s="38">
        <v>4139.79</v>
      </c>
      <c r="I32" s="38">
        <v>2.85</v>
      </c>
      <c r="J32" s="41"/>
    </row>
    <row r="33" spans="1:10">
      <c r="A33" s="42"/>
      <c r="B33" s="37">
        <v>1</v>
      </c>
      <c r="C33" s="38">
        <v>44.98</v>
      </c>
      <c r="D33" s="39">
        <v>12408</v>
      </c>
      <c r="E33" s="38">
        <v>3.63</v>
      </c>
      <c r="F33" s="38">
        <v>102.83</v>
      </c>
      <c r="G33" s="39">
        <v>8503</v>
      </c>
      <c r="H33" s="38">
        <v>4625.29</v>
      </c>
      <c r="I33" s="38">
        <v>2.68</v>
      </c>
      <c r="J33" s="43"/>
    </row>
    <row r="34" spans="1:10">
      <c r="A34" s="13" t="s">
        <v>15</v>
      </c>
      <c r="B34" s="34" t="s">
        <v>50</v>
      </c>
      <c r="C34" s="13" t="s">
        <v>51</v>
      </c>
      <c r="D34" s="13" t="s">
        <v>19</v>
      </c>
      <c r="E34" s="13" t="s">
        <v>52</v>
      </c>
      <c r="F34" s="13" t="s">
        <v>53</v>
      </c>
      <c r="G34" s="13" t="s">
        <v>54</v>
      </c>
      <c r="H34" s="13" t="s">
        <v>55</v>
      </c>
      <c r="I34" s="13" t="s">
        <v>20</v>
      </c>
      <c r="J34" s="34" t="s">
        <v>56</v>
      </c>
    </row>
    <row r="35" ht="19.5" spans="1:10">
      <c r="A35" s="16" t="s">
        <v>57</v>
      </c>
      <c r="B35" s="19" t="s">
        <v>58</v>
      </c>
      <c r="C35" s="16" t="s">
        <v>59</v>
      </c>
      <c r="D35" s="16" t="s">
        <v>60</v>
      </c>
      <c r="E35" s="16" t="s">
        <v>61</v>
      </c>
      <c r="F35" s="16" t="s">
        <v>62</v>
      </c>
      <c r="G35" s="16" t="s">
        <v>63</v>
      </c>
      <c r="H35" s="16" t="s">
        <v>64</v>
      </c>
      <c r="I35" s="16" t="s">
        <v>29</v>
      </c>
      <c r="J35" s="19" t="s">
        <v>65</v>
      </c>
    </row>
    <row r="36" spans="1:10">
      <c r="A36" s="35" t="s">
        <v>323</v>
      </c>
      <c r="B36" s="24" t="s">
        <v>67</v>
      </c>
      <c r="C36" s="21" t="s">
        <v>68</v>
      </c>
      <c r="D36" s="21" t="s">
        <v>37</v>
      </c>
      <c r="E36" s="21" t="s">
        <v>69</v>
      </c>
      <c r="F36" s="21" t="s">
        <v>36</v>
      </c>
      <c r="G36" s="21" t="s">
        <v>70</v>
      </c>
      <c r="H36" s="21" t="s">
        <v>35</v>
      </c>
      <c r="I36" s="21" t="s">
        <v>38</v>
      </c>
      <c r="J36" s="24" t="s">
        <v>71</v>
      </c>
    </row>
    <row r="37" spans="1:10">
      <c r="A37" s="36"/>
      <c r="B37" s="37">
        <v>0.4</v>
      </c>
      <c r="C37" s="38">
        <v>44.44</v>
      </c>
      <c r="D37" s="39">
        <v>4011</v>
      </c>
      <c r="E37" s="38">
        <v>1.3</v>
      </c>
      <c r="F37" s="38">
        <v>13.67</v>
      </c>
      <c r="G37" s="39">
        <v>3637</v>
      </c>
      <c r="H37" s="38">
        <v>607.49</v>
      </c>
      <c r="I37" s="38">
        <v>6.6</v>
      </c>
      <c r="J37" s="40" t="s">
        <v>39</v>
      </c>
    </row>
    <row r="38" spans="1:10">
      <c r="A38" s="36"/>
      <c r="B38" s="37">
        <v>0.45</v>
      </c>
      <c r="C38" s="38">
        <v>44.33</v>
      </c>
      <c r="D38" s="39">
        <v>4838</v>
      </c>
      <c r="E38" s="38">
        <v>1.56</v>
      </c>
      <c r="F38" s="38">
        <v>17.99</v>
      </c>
      <c r="G38" s="39">
        <v>3993</v>
      </c>
      <c r="H38" s="38">
        <v>797.5</v>
      </c>
      <c r="I38" s="38">
        <v>6.07</v>
      </c>
      <c r="J38" s="41"/>
    </row>
    <row r="39" spans="1:10">
      <c r="A39" s="36"/>
      <c r="B39" s="37">
        <v>0.5</v>
      </c>
      <c r="C39" s="38">
        <v>44.23</v>
      </c>
      <c r="D39" s="39">
        <v>5892</v>
      </c>
      <c r="E39" s="38">
        <v>1.86</v>
      </c>
      <c r="F39" s="38">
        <v>23.61</v>
      </c>
      <c r="G39" s="39">
        <v>4355</v>
      </c>
      <c r="H39" s="38">
        <v>1044.27</v>
      </c>
      <c r="I39" s="38">
        <v>5.64</v>
      </c>
      <c r="J39" s="41"/>
    </row>
    <row r="40" spans="1:10">
      <c r="A40" s="36"/>
      <c r="B40" s="37">
        <v>0.55</v>
      </c>
      <c r="C40" s="38">
        <v>44.19</v>
      </c>
      <c r="D40" s="39">
        <v>6790</v>
      </c>
      <c r="E40" s="38">
        <v>2.15</v>
      </c>
      <c r="F40" s="38">
        <v>29.9</v>
      </c>
      <c r="G40" s="39">
        <v>4679</v>
      </c>
      <c r="H40" s="38">
        <v>1321.28</v>
      </c>
      <c r="I40" s="38">
        <v>5.14</v>
      </c>
      <c r="J40" s="41"/>
    </row>
    <row r="41" spans="1:10">
      <c r="A41" s="36"/>
      <c r="B41" s="37">
        <v>0.6</v>
      </c>
      <c r="C41" s="38">
        <v>44.09</v>
      </c>
      <c r="D41" s="39">
        <v>7651</v>
      </c>
      <c r="E41" s="38">
        <v>2.46</v>
      </c>
      <c r="F41" s="38">
        <v>36.76</v>
      </c>
      <c r="G41" s="39">
        <v>4991</v>
      </c>
      <c r="H41" s="38">
        <v>1620.75</v>
      </c>
      <c r="I41" s="38">
        <v>4.72</v>
      </c>
      <c r="J41" s="41"/>
    </row>
    <row r="42" spans="1:10">
      <c r="A42" s="36"/>
      <c r="B42" s="37">
        <v>0.65</v>
      </c>
      <c r="C42" s="38">
        <v>43.97</v>
      </c>
      <c r="D42" s="39">
        <v>8623</v>
      </c>
      <c r="E42" s="38">
        <v>2.79</v>
      </c>
      <c r="F42" s="38">
        <v>45.3</v>
      </c>
      <c r="G42" s="39">
        <v>5313</v>
      </c>
      <c r="H42" s="38">
        <v>1991.84</v>
      </c>
      <c r="I42" s="38">
        <v>4.33</v>
      </c>
      <c r="J42" s="41"/>
    </row>
    <row r="43" spans="1:10">
      <c r="A43" s="36"/>
      <c r="B43" s="37">
        <v>0.7</v>
      </c>
      <c r="C43" s="38">
        <v>43.82</v>
      </c>
      <c r="D43" s="39">
        <v>9614</v>
      </c>
      <c r="E43" s="38">
        <v>3.14</v>
      </c>
      <c r="F43" s="38">
        <v>54.87</v>
      </c>
      <c r="G43" s="39">
        <v>5606</v>
      </c>
      <c r="H43" s="38">
        <v>2404.4</v>
      </c>
      <c r="I43" s="38">
        <v>4</v>
      </c>
      <c r="J43" s="41"/>
    </row>
    <row r="44" spans="1:10">
      <c r="A44" s="36"/>
      <c r="B44" s="37">
        <v>0.75</v>
      </c>
      <c r="C44" s="38">
        <v>43.69</v>
      </c>
      <c r="D44" s="39">
        <v>10614</v>
      </c>
      <c r="E44" s="38">
        <v>3.47</v>
      </c>
      <c r="F44" s="38">
        <v>64.76</v>
      </c>
      <c r="G44" s="39">
        <v>5867</v>
      </c>
      <c r="H44" s="38">
        <v>2829.36</v>
      </c>
      <c r="I44" s="38">
        <v>3.75</v>
      </c>
      <c r="J44" s="41"/>
    </row>
    <row r="45" spans="1:10">
      <c r="A45" s="36"/>
      <c r="B45" s="37">
        <v>0.8</v>
      </c>
      <c r="C45" s="38">
        <v>43.59</v>
      </c>
      <c r="D45" s="39">
        <v>11529</v>
      </c>
      <c r="E45" s="38">
        <v>3.76</v>
      </c>
      <c r="F45" s="38">
        <v>75.63</v>
      </c>
      <c r="G45" s="39">
        <v>6119</v>
      </c>
      <c r="H45" s="38">
        <v>3296.71</v>
      </c>
      <c r="I45" s="38">
        <v>3.5</v>
      </c>
      <c r="J45" s="41"/>
    </row>
    <row r="46" spans="1:10">
      <c r="A46" s="36"/>
      <c r="B46" s="37">
        <v>0.85</v>
      </c>
      <c r="C46" s="38">
        <v>43.45</v>
      </c>
      <c r="D46" s="39">
        <v>12380</v>
      </c>
      <c r="E46" s="38">
        <v>4.04</v>
      </c>
      <c r="F46" s="38">
        <v>88.27</v>
      </c>
      <c r="G46" s="39">
        <v>6336</v>
      </c>
      <c r="H46" s="38">
        <v>3835.33</v>
      </c>
      <c r="I46" s="38">
        <v>3.23</v>
      </c>
      <c r="J46" s="41"/>
    </row>
    <row r="47" spans="1:10">
      <c r="A47" s="36"/>
      <c r="B47" s="37">
        <v>0.9</v>
      </c>
      <c r="C47" s="38">
        <v>43.23</v>
      </c>
      <c r="D47" s="39">
        <v>13068</v>
      </c>
      <c r="E47" s="38">
        <v>4.3</v>
      </c>
      <c r="F47" s="38">
        <v>100.71</v>
      </c>
      <c r="G47" s="39">
        <v>6520</v>
      </c>
      <c r="H47" s="38">
        <v>4353.69</v>
      </c>
      <c r="I47" s="38">
        <v>3</v>
      </c>
      <c r="J47" s="41"/>
    </row>
    <row r="48" spans="1:10">
      <c r="A48" s="36"/>
      <c r="B48" s="37">
        <v>0.95</v>
      </c>
      <c r="C48" s="38">
        <v>43.15</v>
      </c>
      <c r="D48" s="39">
        <v>13275</v>
      </c>
      <c r="E48" s="38">
        <v>4.39</v>
      </c>
      <c r="F48" s="38">
        <v>106.69</v>
      </c>
      <c r="G48" s="39">
        <v>6611</v>
      </c>
      <c r="H48" s="38">
        <v>4603.67</v>
      </c>
      <c r="I48" s="38">
        <v>2.88</v>
      </c>
      <c r="J48" s="41"/>
    </row>
    <row r="49" spans="1:10">
      <c r="A49" s="42"/>
      <c r="B49" s="37">
        <v>1</v>
      </c>
      <c r="C49" s="38">
        <v>43.08</v>
      </c>
      <c r="D49" s="39">
        <v>13626</v>
      </c>
      <c r="E49" s="38">
        <v>4.36</v>
      </c>
      <c r="F49" s="38">
        <v>110.69</v>
      </c>
      <c r="G49" s="39">
        <v>6750</v>
      </c>
      <c r="H49" s="38">
        <v>4768.53</v>
      </c>
      <c r="I49" s="38">
        <v>2.86</v>
      </c>
      <c r="J49" s="43"/>
    </row>
    <row r="50" spans="1:10">
      <c r="A50" s="13" t="s">
        <v>15</v>
      </c>
      <c r="B50" s="34" t="s">
        <v>50</v>
      </c>
      <c r="C50" s="13" t="s">
        <v>51</v>
      </c>
      <c r="D50" s="13" t="s">
        <v>19</v>
      </c>
      <c r="E50" s="13" t="s">
        <v>52</v>
      </c>
      <c r="F50" s="13" t="s">
        <v>53</v>
      </c>
      <c r="G50" s="13" t="s">
        <v>54</v>
      </c>
      <c r="H50" s="13" t="s">
        <v>55</v>
      </c>
      <c r="I50" s="13" t="s">
        <v>20</v>
      </c>
      <c r="J50" s="34" t="s">
        <v>56</v>
      </c>
    </row>
    <row r="51" ht="19.5" spans="1:10">
      <c r="A51" s="16" t="s">
        <v>57</v>
      </c>
      <c r="B51" s="19" t="s">
        <v>58</v>
      </c>
      <c r="C51" s="16" t="s">
        <v>59</v>
      </c>
      <c r="D51" s="16" t="s">
        <v>60</v>
      </c>
      <c r="E51" s="16" t="s">
        <v>61</v>
      </c>
      <c r="F51" s="16" t="s">
        <v>62</v>
      </c>
      <c r="G51" s="16" t="s">
        <v>63</v>
      </c>
      <c r="H51" s="16" t="s">
        <v>64</v>
      </c>
      <c r="I51" s="16" t="s">
        <v>29</v>
      </c>
      <c r="J51" s="19" t="s">
        <v>65</v>
      </c>
    </row>
    <row r="52" spans="1:10">
      <c r="A52" s="35" t="s">
        <v>324</v>
      </c>
      <c r="B52" s="24" t="s">
        <v>67</v>
      </c>
      <c r="C52" s="21" t="s">
        <v>68</v>
      </c>
      <c r="D52" s="21" t="s">
        <v>37</v>
      </c>
      <c r="E52" s="21" t="s">
        <v>69</v>
      </c>
      <c r="F52" s="21" t="s">
        <v>36</v>
      </c>
      <c r="G52" s="21" t="s">
        <v>70</v>
      </c>
      <c r="H52" s="21" t="s">
        <v>35</v>
      </c>
      <c r="I52" s="21" t="s">
        <v>38</v>
      </c>
      <c r="J52" s="24" t="s">
        <v>71</v>
      </c>
    </row>
    <row r="53" spans="1:10">
      <c r="A53" s="36"/>
      <c r="B53" s="37">
        <v>0.4</v>
      </c>
      <c r="C53" s="38">
        <v>44.03</v>
      </c>
      <c r="D53" s="39">
        <v>2251</v>
      </c>
      <c r="E53" s="38">
        <v>0.65</v>
      </c>
      <c r="F53" s="38">
        <v>5.45</v>
      </c>
      <c r="G53" s="39">
        <v>3014</v>
      </c>
      <c r="H53" s="38">
        <v>239.96</v>
      </c>
      <c r="I53" s="38">
        <v>9.38</v>
      </c>
      <c r="J53" s="40" t="s">
        <v>39</v>
      </c>
    </row>
    <row r="54" spans="1:10">
      <c r="A54" s="36"/>
      <c r="B54" s="37">
        <v>0.45</v>
      </c>
      <c r="C54" s="38">
        <v>44.12</v>
      </c>
      <c r="D54" s="39">
        <v>2927</v>
      </c>
      <c r="E54" s="38">
        <v>0.82</v>
      </c>
      <c r="F54" s="38">
        <v>8.01</v>
      </c>
      <c r="G54" s="39">
        <v>3408</v>
      </c>
      <c r="H54" s="38">
        <v>353.4</v>
      </c>
      <c r="I54" s="38">
        <v>8.28</v>
      </c>
      <c r="J54" s="41"/>
    </row>
    <row r="55" spans="1:10">
      <c r="A55" s="36"/>
      <c r="B55" s="37">
        <v>0.5</v>
      </c>
      <c r="C55" s="38">
        <v>44.04</v>
      </c>
      <c r="D55" s="39">
        <v>3546</v>
      </c>
      <c r="E55" s="38">
        <v>0.95</v>
      </c>
      <c r="F55" s="38">
        <v>10.06</v>
      </c>
      <c r="G55" s="39">
        <v>3722</v>
      </c>
      <c r="H55" s="38">
        <v>443.04</v>
      </c>
      <c r="I55" s="38">
        <v>8</v>
      </c>
      <c r="J55" s="41"/>
    </row>
    <row r="56" spans="1:10">
      <c r="A56" s="36"/>
      <c r="B56" s="37">
        <v>0.55</v>
      </c>
      <c r="C56" s="38">
        <v>44.07</v>
      </c>
      <c r="D56" s="39">
        <v>4347</v>
      </c>
      <c r="E56" s="38">
        <v>1.18</v>
      </c>
      <c r="F56" s="38">
        <v>13.3</v>
      </c>
      <c r="G56" s="39">
        <v>4035</v>
      </c>
      <c r="H56" s="38">
        <v>586.13</v>
      </c>
      <c r="I56" s="38">
        <v>7.42</v>
      </c>
      <c r="J56" s="41"/>
    </row>
    <row r="57" spans="1:10">
      <c r="A57" s="36"/>
      <c r="B57" s="37">
        <v>0.6</v>
      </c>
      <c r="C57" s="38">
        <v>43.93</v>
      </c>
      <c r="D57" s="39">
        <v>4880</v>
      </c>
      <c r="E57" s="38">
        <v>1.32</v>
      </c>
      <c r="F57" s="38">
        <v>16.01</v>
      </c>
      <c r="G57" s="39">
        <v>4364</v>
      </c>
      <c r="H57" s="38">
        <v>703.32</v>
      </c>
      <c r="I57" s="38">
        <v>6.94</v>
      </c>
      <c r="J57" s="41"/>
    </row>
    <row r="58" spans="1:10">
      <c r="A58" s="36"/>
      <c r="B58" s="37">
        <v>0.65</v>
      </c>
      <c r="C58" s="38">
        <v>43.93</v>
      </c>
      <c r="D58" s="39">
        <v>5524</v>
      </c>
      <c r="E58" s="38">
        <v>1.52</v>
      </c>
      <c r="F58" s="38">
        <v>19.61</v>
      </c>
      <c r="G58" s="39">
        <v>4664</v>
      </c>
      <c r="H58" s="38">
        <v>861.47</v>
      </c>
      <c r="I58" s="38">
        <v>6.41</v>
      </c>
      <c r="J58" s="41"/>
    </row>
    <row r="59" spans="1:10">
      <c r="A59" s="36"/>
      <c r="B59" s="37">
        <v>0.7</v>
      </c>
      <c r="C59" s="38">
        <v>43.9</v>
      </c>
      <c r="D59" s="39">
        <v>6440</v>
      </c>
      <c r="E59" s="38">
        <v>1.78</v>
      </c>
      <c r="F59" s="38">
        <v>24.55</v>
      </c>
      <c r="G59" s="39">
        <v>4962</v>
      </c>
      <c r="H59" s="38">
        <v>1077.75</v>
      </c>
      <c r="I59" s="38">
        <v>5.98</v>
      </c>
      <c r="J59" s="41"/>
    </row>
    <row r="60" spans="1:10">
      <c r="A60" s="36"/>
      <c r="B60" s="37">
        <v>0.75</v>
      </c>
      <c r="C60" s="38">
        <v>43.88</v>
      </c>
      <c r="D60" s="39">
        <v>7226</v>
      </c>
      <c r="E60" s="38">
        <v>2.01</v>
      </c>
      <c r="F60" s="38">
        <v>29.86</v>
      </c>
      <c r="G60" s="39">
        <v>5274</v>
      </c>
      <c r="H60" s="38">
        <v>1310.26</v>
      </c>
      <c r="I60" s="38">
        <v>5.51</v>
      </c>
      <c r="J60" s="41"/>
    </row>
    <row r="61" spans="1:10">
      <c r="A61" s="36"/>
      <c r="B61" s="37">
        <v>0.8</v>
      </c>
      <c r="C61" s="38">
        <v>43.76</v>
      </c>
      <c r="D61" s="39">
        <v>8192</v>
      </c>
      <c r="E61" s="38">
        <v>2.24</v>
      </c>
      <c r="F61" s="38">
        <v>36.05</v>
      </c>
      <c r="G61" s="39">
        <v>5569</v>
      </c>
      <c r="H61" s="38">
        <v>1577.55</v>
      </c>
      <c r="I61" s="38">
        <v>5.19</v>
      </c>
      <c r="J61" s="41"/>
    </row>
    <row r="62" spans="1:10">
      <c r="A62" s="36"/>
      <c r="B62" s="37">
        <v>0.85</v>
      </c>
      <c r="C62" s="38">
        <v>43.68</v>
      </c>
      <c r="D62" s="39">
        <v>9100</v>
      </c>
      <c r="E62" s="38">
        <v>2.52</v>
      </c>
      <c r="F62" s="38">
        <v>42.18</v>
      </c>
      <c r="G62" s="39">
        <v>5835</v>
      </c>
      <c r="H62" s="38">
        <v>1842.42</v>
      </c>
      <c r="I62" s="38">
        <v>4.94</v>
      </c>
      <c r="J62" s="41"/>
    </row>
    <row r="63" spans="1:10">
      <c r="A63" s="36"/>
      <c r="B63" s="37">
        <v>0.9</v>
      </c>
      <c r="C63" s="38">
        <v>43.57</v>
      </c>
      <c r="D63" s="39">
        <v>10038</v>
      </c>
      <c r="E63" s="38">
        <v>2.77</v>
      </c>
      <c r="F63" s="38">
        <v>49.88</v>
      </c>
      <c r="G63" s="39">
        <v>6128</v>
      </c>
      <c r="H63" s="38">
        <v>2173.27</v>
      </c>
      <c r="I63" s="38">
        <v>4.62</v>
      </c>
      <c r="J63" s="41"/>
    </row>
    <row r="64" spans="1:10">
      <c r="A64" s="36"/>
      <c r="B64" s="37">
        <v>0.95</v>
      </c>
      <c r="C64" s="38">
        <v>43.4</v>
      </c>
      <c r="D64" s="39">
        <v>10664</v>
      </c>
      <c r="E64" s="38">
        <v>3.02</v>
      </c>
      <c r="F64" s="38">
        <v>56.38</v>
      </c>
      <c r="G64" s="39">
        <v>6355</v>
      </c>
      <c r="H64" s="38">
        <v>2446.89</v>
      </c>
      <c r="I64" s="38">
        <v>4.36</v>
      </c>
      <c r="J64" s="41"/>
    </row>
    <row r="65" spans="1:10">
      <c r="A65" s="42"/>
      <c r="B65" s="37">
        <v>1</v>
      </c>
      <c r="C65" s="38">
        <v>43.35</v>
      </c>
      <c r="D65" s="39">
        <v>11487</v>
      </c>
      <c r="E65" s="38">
        <v>3.23</v>
      </c>
      <c r="F65" s="38">
        <v>64.82</v>
      </c>
      <c r="G65" s="39">
        <v>6621</v>
      </c>
      <c r="H65" s="38">
        <v>2809.95</v>
      </c>
      <c r="I65" s="38">
        <v>4.09</v>
      </c>
      <c r="J65" s="43"/>
    </row>
    <row r="66" spans="1:10">
      <c r="A66" s="13" t="s">
        <v>15</v>
      </c>
      <c r="B66" s="34" t="s">
        <v>50</v>
      </c>
      <c r="C66" s="13" t="s">
        <v>51</v>
      </c>
      <c r="D66" s="13" t="s">
        <v>19</v>
      </c>
      <c r="E66" s="13" t="s">
        <v>52</v>
      </c>
      <c r="F66" s="13" t="s">
        <v>53</v>
      </c>
      <c r="G66" s="13" t="s">
        <v>54</v>
      </c>
      <c r="H66" s="13" t="s">
        <v>55</v>
      </c>
      <c r="I66" s="13" t="s">
        <v>20</v>
      </c>
      <c r="J66" s="34" t="s">
        <v>56</v>
      </c>
    </row>
    <row r="67" ht="19.5" spans="1:10">
      <c r="A67" s="16" t="s">
        <v>57</v>
      </c>
      <c r="B67" s="19" t="s">
        <v>58</v>
      </c>
      <c r="C67" s="16" t="s">
        <v>59</v>
      </c>
      <c r="D67" s="16" t="s">
        <v>60</v>
      </c>
      <c r="E67" s="16" t="s">
        <v>61</v>
      </c>
      <c r="F67" s="16" t="s">
        <v>62</v>
      </c>
      <c r="G67" s="16" t="s">
        <v>63</v>
      </c>
      <c r="H67" s="16" t="s">
        <v>64</v>
      </c>
      <c r="I67" s="16" t="s">
        <v>29</v>
      </c>
      <c r="J67" s="19" t="s">
        <v>65</v>
      </c>
    </row>
    <row r="68" spans="1:10">
      <c r="A68" s="35" t="s">
        <v>325</v>
      </c>
      <c r="B68" s="24" t="s">
        <v>67</v>
      </c>
      <c r="C68" s="21" t="s">
        <v>68</v>
      </c>
      <c r="D68" s="21" t="s">
        <v>37</v>
      </c>
      <c r="E68" s="21" t="s">
        <v>69</v>
      </c>
      <c r="F68" s="21" t="s">
        <v>36</v>
      </c>
      <c r="G68" s="21" t="s">
        <v>70</v>
      </c>
      <c r="H68" s="21" t="s">
        <v>35</v>
      </c>
      <c r="I68" s="21" t="s">
        <v>38</v>
      </c>
      <c r="J68" s="24" t="s">
        <v>71</v>
      </c>
    </row>
    <row r="69" spans="1:10">
      <c r="A69" s="36"/>
      <c r="B69" s="37">
        <v>0.4</v>
      </c>
      <c r="C69" s="38">
        <v>43.97</v>
      </c>
      <c r="D69" s="39">
        <v>2373</v>
      </c>
      <c r="E69" s="38">
        <v>0.69</v>
      </c>
      <c r="F69" s="39">
        <v>6.84</v>
      </c>
      <c r="G69" s="39">
        <v>428</v>
      </c>
      <c r="H69" s="39">
        <v>300.75</v>
      </c>
      <c r="I69" s="38">
        <v>7.89</v>
      </c>
      <c r="J69" s="40" t="s">
        <v>39</v>
      </c>
    </row>
    <row r="70" spans="1:10">
      <c r="A70" s="36"/>
      <c r="B70" s="37">
        <v>0.45</v>
      </c>
      <c r="C70" s="38">
        <v>43.89</v>
      </c>
      <c r="D70" s="39">
        <v>3053</v>
      </c>
      <c r="E70" s="38">
        <v>0.86</v>
      </c>
      <c r="F70" s="39">
        <v>9.46</v>
      </c>
      <c r="G70" s="39">
        <v>3677</v>
      </c>
      <c r="H70" s="39">
        <v>415.2</v>
      </c>
      <c r="I70" s="38">
        <v>7.35</v>
      </c>
      <c r="J70" s="41"/>
    </row>
    <row r="71" spans="1:10">
      <c r="A71" s="36"/>
      <c r="B71" s="37">
        <v>0.5</v>
      </c>
      <c r="C71" s="38">
        <v>43.87</v>
      </c>
      <c r="D71" s="39">
        <v>3648</v>
      </c>
      <c r="E71" s="38">
        <v>1.03</v>
      </c>
      <c r="F71" s="39">
        <v>12.18</v>
      </c>
      <c r="G71" s="39">
        <v>4005</v>
      </c>
      <c r="H71" s="39">
        <v>534.34</v>
      </c>
      <c r="I71" s="38">
        <v>6.83</v>
      </c>
      <c r="J71" s="41"/>
    </row>
    <row r="72" spans="1:10">
      <c r="A72" s="36"/>
      <c r="B72" s="37">
        <v>0.55</v>
      </c>
      <c r="C72" s="38">
        <v>43.83</v>
      </c>
      <c r="D72" s="39">
        <v>4308</v>
      </c>
      <c r="E72" s="38">
        <v>1.23</v>
      </c>
      <c r="F72" s="39">
        <v>15.54</v>
      </c>
      <c r="G72" s="39">
        <v>4351</v>
      </c>
      <c r="H72" s="39">
        <v>681.12</v>
      </c>
      <c r="I72" s="38">
        <v>6.32</v>
      </c>
      <c r="J72" s="41"/>
    </row>
    <row r="73" spans="1:10">
      <c r="A73" s="36"/>
      <c r="B73" s="37">
        <v>0.6</v>
      </c>
      <c r="C73" s="38">
        <v>43.77</v>
      </c>
      <c r="D73" s="39">
        <v>4883</v>
      </c>
      <c r="E73" s="38">
        <v>1.42</v>
      </c>
      <c r="F73" s="38">
        <v>19.3</v>
      </c>
      <c r="G73" s="39">
        <v>4669</v>
      </c>
      <c r="H73" s="39">
        <v>844.76</v>
      </c>
      <c r="I73" s="38">
        <v>5.78</v>
      </c>
      <c r="J73" s="41"/>
    </row>
    <row r="74" spans="1:10">
      <c r="A74" s="36"/>
      <c r="B74" s="37">
        <v>0.65</v>
      </c>
      <c r="C74" s="38">
        <v>43.73</v>
      </c>
      <c r="D74" s="39">
        <v>5584</v>
      </c>
      <c r="E74" s="38">
        <v>1.63</v>
      </c>
      <c r="F74" s="39">
        <v>23.73</v>
      </c>
      <c r="G74" s="39">
        <v>4991</v>
      </c>
      <c r="H74" s="39">
        <v>1037.71</v>
      </c>
      <c r="I74" s="38">
        <v>5.38</v>
      </c>
      <c r="J74" s="41"/>
    </row>
    <row r="75" spans="1:10">
      <c r="A75" s="36"/>
      <c r="B75" s="37">
        <v>0.7</v>
      </c>
      <c r="C75" s="38">
        <v>43.62</v>
      </c>
      <c r="D75" s="39">
        <v>6349</v>
      </c>
      <c r="E75" s="38">
        <v>1.86</v>
      </c>
      <c r="F75" s="39">
        <v>29.23</v>
      </c>
      <c r="G75" s="39">
        <v>5326</v>
      </c>
      <c r="H75" s="39">
        <v>1275.01</v>
      </c>
      <c r="I75" s="38">
        <v>4.98</v>
      </c>
      <c r="J75" s="41"/>
    </row>
    <row r="76" spans="1:10">
      <c r="A76" s="36"/>
      <c r="B76" s="37">
        <v>0.75</v>
      </c>
      <c r="C76" s="38">
        <v>43.56</v>
      </c>
      <c r="D76" s="39">
        <v>6934</v>
      </c>
      <c r="E76" s="38">
        <v>2.04</v>
      </c>
      <c r="F76" s="39">
        <v>33.35</v>
      </c>
      <c r="G76" s="39">
        <v>5584</v>
      </c>
      <c r="H76" s="39">
        <v>1452.73</v>
      </c>
      <c r="I76" s="38">
        <v>4.77</v>
      </c>
      <c r="J76" s="41"/>
    </row>
    <row r="77" spans="1:10">
      <c r="A77" s="36"/>
      <c r="B77" s="37">
        <v>0.8</v>
      </c>
      <c r="C77" s="38">
        <v>43.42</v>
      </c>
      <c r="D77" s="39">
        <v>7946</v>
      </c>
      <c r="E77" s="38">
        <v>2.33</v>
      </c>
      <c r="F77" s="39">
        <v>41.24</v>
      </c>
      <c r="G77" s="39">
        <v>5940</v>
      </c>
      <c r="H77" s="39">
        <v>1790.64</v>
      </c>
      <c r="I77" s="38">
        <v>4.44</v>
      </c>
      <c r="J77" s="41"/>
    </row>
    <row r="78" spans="1:10">
      <c r="A78" s="36"/>
      <c r="B78" s="37">
        <v>0.85</v>
      </c>
      <c r="C78" s="38">
        <v>43.39</v>
      </c>
      <c r="D78" s="39">
        <v>8847</v>
      </c>
      <c r="E78" s="38">
        <v>2.61</v>
      </c>
      <c r="F78" s="39">
        <v>49.36</v>
      </c>
      <c r="G78" s="39">
        <v>6244</v>
      </c>
      <c r="H78" s="39">
        <v>2141.73</v>
      </c>
      <c r="I78" s="38">
        <v>4.13</v>
      </c>
      <c r="J78" s="41"/>
    </row>
    <row r="79" spans="1:10">
      <c r="A79" s="36"/>
      <c r="B79" s="37">
        <v>0.9</v>
      </c>
      <c r="C79" s="38">
        <v>43.28</v>
      </c>
      <c r="D79" s="39">
        <v>9640</v>
      </c>
      <c r="E79" s="38">
        <v>2.86</v>
      </c>
      <c r="F79" s="39">
        <v>57.6</v>
      </c>
      <c r="G79" s="39">
        <v>6520</v>
      </c>
      <c r="H79" s="39">
        <v>2492.93</v>
      </c>
      <c r="I79" s="38">
        <v>3.87</v>
      </c>
      <c r="J79" s="41"/>
    </row>
    <row r="80" spans="1:10">
      <c r="A80" s="36"/>
      <c r="B80" s="37">
        <v>0.95</v>
      </c>
      <c r="C80" s="38">
        <v>43.11</v>
      </c>
      <c r="D80" s="39">
        <v>10495</v>
      </c>
      <c r="E80" s="38">
        <v>3.1</v>
      </c>
      <c r="F80" s="39">
        <v>65.06</v>
      </c>
      <c r="G80" s="39">
        <v>6757</v>
      </c>
      <c r="H80" s="39">
        <v>2804.74</v>
      </c>
      <c r="I80" s="38">
        <v>3.74</v>
      </c>
      <c r="J80" s="41"/>
    </row>
    <row r="81" spans="1:10">
      <c r="A81" s="42"/>
      <c r="B81" s="37">
        <v>1</v>
      </c>
      <c r="C81" s="38">
        <v>43.02</v>
      </c>
      <c r="D81" s="39">
        <v>11422</v>
      </c>
      <c r="E81" s="38">
        <v>3.35</v>
      </c>
      <c r="F81" s="39">
        <v>75.73</v>
      </c>
      <c r="G81" s="39">
        <v>7000</v>
      </c>
      <c r="H81" s="39">
        <v>3257.9</v>
      </c>
      <c r="I81" s="38">
        <v>3.51</v>
      </c>
      <c r="J81" s="43"/>
    </row>
    <row r="82" spans="1:10">
      <c r="A82" s="13" t="s">
        <v>15</v>
      </c>
      <c r="B82" s="34" t="s">
        <v>50</v>
      </c>
      <c r="C82" s="13" t="s">
        <v>51</v>
      </c>
      <c r="D82" s="13" t="s">
        <v>19</v>
      </c>
      <c r="E82" s="13" t="s">
        <v>52</v>
      </c>
      <c r="F82" s="13" t="s">
        <v>53</v>
      </c>
      <c r="G82" s="13" t="s">
        <v>54</v>
      </c>
      <c r="H82" s="13" t="s">
        <v>55</v>
      </c>
      <c r="I82" s="13" t="s">
        <v>20</v>
      </c>
      <c r="J82" s="34" t="s">
        <v>56</v>
      </c>
    </row>
    <row r="83" ht="19.5" spans="1:10">
      <c r="A83" s="16" t="s">
        <v>57</v>
      </c>
      <c r="B83" s="19" t="s">
        <v>58</v>
      </c>
      <c r="C83" s="16" t="s">
        <v>59</v>
      </c>
      <c r="D83" s="16" t="s">
        <v>60</v>
      </c>
      <c r="E83" s="16" t="s">
        <v>61</v>
      </c>
      <c r="F83" s="16" t="s">
        <v>62</v>
      </c>
      <c r="G83" s="16" t="s">
        <v>63</v>
      </c>
      <c r="H83" s="16" t="s">
        <v>64</v>
      </c>
      <c r="I83" s="16" t="s">
        <v>29</v>
      </c>
      <c r="J83" s="19" t="s">
        <v>65</v>
      </c>
    </row>
    <row r="84" spans="1:10">
      <c r="A84" s="35" t="s">
        <v>326</v>
      </c>
      <c r="B84" s="24" t="s">
        <v>67</v>
      </c>
      <c r="C84" s="21" t="s">
        <v>68</v>
      </c>
      <c r="D84" s="21" t="s">
        <v>37</v>
      </c>
      <c r="E84" s="21" t="s">
        <v>69</v>
      </c>
      <c r="F84" s="21" t="s">
        <v>36</v>
      </c>
      <c r="G84" s="21" t="s">
        <v>70</v>
      </c>
      <c r="H84" s="21" t="s">
        <v>35</v>
      </c>
      <c r="I84" s="21" t="s">
        <v>38</v>
      </c>
      <c r="J84" s="24" t="s">
        <v>71</v>
      </c>
    </row>
    <row r="85" spans="1:10">
      <c r="A85" s="36"/>
      <c r="B85" s="37">
        <v>0.4</v>
      </c>
      <c r="C85" s="38">
        <v>45.98</v>
      </c>
      <c r="D85" s="39">
        <v>2737</v>
      </c>
      <c r="E85" s="38">
        <v>0.68</v>
      </c>
      <c r="F85" s="39">
        <v>7.46</v>
      </c>
      <c r="G85" s="39">
        <v>3722</v>
      </c>
      <c r="H85" s="39">
        <v>343.01</v>
      </c>
      <c r="I85" s="38">
        <v>7.98</v>
      </c>
      <c r="J85" s="40" t="s">
        <v>39</v>
      </c>
    </row>
    <row r="86" spans="1:10">
      <c r="A86" s="36"/>
      <c r="B86" s="37">
        <v>0.45</v>
      </c>
      <c r="C86" s="38">
        <v>45.99</v>
      </c>
      <c r="D86" s="39">
        <v>3367</v>
      </c>
      <c r="E86" s="38">
        <v>0.84</v>
      </c>
      <c r="F86" s="39">
        <v>10.12</v>
      </c>
      <c r="G86" s="39">
        <v>4128</v>
      </c>
      <c r="H86" s="39">
        <v>465.42</v>
      </c>
      <c r="I86" s="38">
        <v>7.23</v>
      </c>
      <c r="J86" s="41"/>
    </row>
    <row r="87" spans="1:10">
      <c r="A87" s="36"/>
      <c r="B87" s="37">
        <v>0.5</v>
      </c>
      <c r="C87" s="38">
        <v>45.93</v>
      </c>
      <c r="D87" s="39">
        <v>3969</v>
      </c>
      <c r="E87" s="38">
        <v>1</v>
      </c>
      <c r="F87" s="39">
        <v>12.91</v>
      </c>
      <c r="G87" s="39">
        <v>4488</v>
      </c>
      <c r="H87" s="39">
        <v>592.06</v>
      </c>
      <c r="I87" s="38">
        <v>6.69</v>
      </c>
      <c r="J87" s="41"/>
    </row>
    <row r="88" spans="1:10">
      <c r="A88" s="36"/>
      <c r="B88" s="37">
        <v>0.55</v>
      </c>
      <c r="C88" s="38">
        <v>45.86</v>
      </c>
      <c r="D88" s="39">
        <v>4750</v>
      </c>
      <c r="E88" s="38">
        <v>1.2</v>
      </c>
      <c r="F88" s="39">
        <v>16.59</v>
      </c>
      <c r="G88" s="39">
        <v>4888</v>
      </c>
      <c r="H88" s="39">
        <v>760.82</v>
      </c>
      <c r="I88" s="38">
        <v>6.24</v>
      </c>
      <c r="J88" s="41"/>
    </row>
    <row r="89" spans="1:10">
      <c r="A89" s="36"/>
      <c r="B89" s="37">
        <v>0.6</v>
      </c>
      <c r="C89" s="38">
        <v>45.76</v>
      </c>
      <c r="D89" s="39">
        <v>5507</v>
      </c>
      <c r="E89" s="38">
        <v>1.4</v>
      </c>
      <c r="F89" s="39">
        <v>20.66</v>
      </c>
      <c r="G89" s="39">
        <v>5261</v>
      </c>
      <c r="H89" s="38">
        <v>945.4</v>
      </c>
      <c r="I89" s="38">
        <v>5.83</v>
      </c>
      <c r="J89" s="41"/>
    </row>
    <row r="90" spans="1:10">
      <c r="A90" s="36"/>
      <c r="B90" s="37">
        <v>0.65</v>
      </c>
      <c r="C90" s="38">
        <v>45.7</v>
      </c>
      <c r="D90" s="39">
        <v>6304</v>
      </c>
      <c r="E90" s="38">
        <v>1.61</v>
      </c>
      <c r="F90" s="39">
        <v>25.38</v>
      </c>
      <c r="G90" s="39">
        <v>5584</v>
      </c>
      <c r="H90" s="39">
        <v>1159.87</v>
      </c>
      <c r="I90" s="38">
        <v>5.44</v>
      </c>
      <c r="J90" s="41"/>
    </row>
    <row r="91" spans="1:10">
      <c r="A91" s="36"/>
      <c r="B91" s="37">
        <v>0.7</v>
      </c>
      <c r="C91" s="38">
        <v>45.65</v>
      </c>
      <c r="D91" s="39">
        <v>7181</v>
      </c>
      <c r="E91" s="38">
        <v>1.86</v>
      </c>
      <c r="F91" s="39">
        <v>31.16</v>
      </c>
      <c r="G91" s="39">
        <v>5940</v>
      </c>
      <c r="H91" s="39">
        <v>1422.45</v>
      </c>
      <c r="I91" s="38">
        <v>5.05</v>
      </c>
      <c r="J91" s="41"/>
    </row>
    <row r="92" spans="1:10">
      <c r="A92" s="36"/>
      <c r="B92" s="37">
        <v>0.75</v>
      </c>
      <c r="C92" s="38">
        <v>45.57</v>
      </c>
      <c r="D92" s="39">
        <v>8213</v>
      </c>
      <c r="E92" s="38">
        <v>2.16</v>
      </c>
      <c r="F92" s="39">
        <v>38.71</v>
      </c>
      <c r="G92" s="39">
        <v>6299</v>
      </c>
      <c r="H92" s="39">
        <v>1764.01</v>
      </c>
      <c r="I92" s="38">
        <v>4.66</v>
      </c>
      <c r="J92" s="41"/>
    </row>
    <row r="93" spans="1:10">
      <c r="A93" s="36"/>
      <c r="B93" s="37">
        <v>0.8</v>
      </c>
      <c r="C93" s="38">
        <v>45.46</v>
      </c>
      <c r="D93" s="39">
        <v>9127</v>
      </c>
      <c r="E93" s="38">
        <v>2.46</v>
      </c>
      <c r="F93" s="39">
        <v>46.78</v>
      </c>
      <c r="G93" s="39">
        <v>6621</v>
      </c>
      <c r="H93" s="39">
        <v>2126.62</v>
      </c>
      <c r="I93" s="38">
        <v>4.29</v>
      </c>
      <c r="J93" s="41"/>
    </row>
    <row r="94" spans="1:10">
      <c r="A94" s="36"/>
      <c r="B94" s="37">
        <v>0.85</v>
      </c>
      <c r="C94" s="38">
        <v>45.31</v>
      </c>
      <c r="D94" s="39">
        <v>10055</v>
      </c>
      <c r="E94" s="38">
        <v>2.74</v>
      </c>
      <c r="F94" s="38">
        <v>55.6</v>
      </c>
      <c r="G94" s="39">
        <v>6921</v>
      </c>
      <c r="H94" s="39">
        <v>2519.24</v>
      </c>
      <c r="I94" s="38">
        <v>3.97</v>
      </c>
      <c r="J94" s="41"/>
    </row>
    <row r="95" spans="1:10">
      <c r="A95" s="36"/>
      <c r="B95" s="37">
        <v>0.9</v>
      </c>
      <c r="C95" s="38">
        <v>45.17</v>
      </c>
      <c r="D95" s="39">
        <v>10945</v>
      </c>
      <c r="E95" s="38">
        <v>3.04</v>
      </c>
      <c r="F95" s="39">
        <v>65.81</v>
      </c>
      <c r="G95" s="39">
        <v>7201</v>
      </c>
      <c r="H95" s="39">
        <v>2972.64</v>
      </c>
      <c r="I95" s="38">
        <v>3.68</v>
      </c>
      <c r="J95" s="41"/>
    </row>
    <row r="96" spans="1:10">
      <c r="A96" s="36"/>
      <c r="B96" s="37">
        <v>0.95</v>
      </c>
      <c r="C96" s="38">
        <v>45.09</v>
      </c>
      <c r="D96" s="39">
        <v>11612</v>
      </c>
      <c r="E96" s="38">
        <v>3.27</v>
      </c>
      <c r="F96" s="39">
        <v>74.84</v>
      </c>
      <c r="G96" s="39">
        <v>7439</v>
      </c>
      <c r="H96" s="39">
        <v>3374.54</v>
      </c>
      <c r="I96" s="38">
        <v>3.44</v>
      </c>
      <c r="J96" s="41"/>
    </row>
    <row r="97" spans="1:10">
      <c r="A97" s="36"/>
      <c r="B97" s="44">
        <v>1</v>
      </c>
      <c r="C97" s="45">
        <v>44.98</v>
      </c>
      <c r="D97" s="35">
        <v>12115</v>
      </c>
      <c r="E97" s="45">
        <v>3.45</v>
      </c>
      <c r="F97" s="35">
        <v>83.13</v>
      </c>
      <c r="G97" s="35">
        <v>7650</v>
      </c>
      <c r="H97" s="35">
        <v>3739.19</v>
      </c>
      <c r="I97" s="45">
        <v>3.24</v>
      </c>
      <c r="J97" s="41"/>
    </row>
    <row r="98" s="1" customFormat="1" ht="24" customHeight="1" spans="1:10">
      <c r="A98" s="12" t="s">
        <v>82</v>
      </c>
      <c r="B98" s="12"/>
      <c r="C98" s="12"/>
      <c r="D98" s="12"/>
      <c r="E98" s="12"/>
      <c r="F98" s="12"/>
      <c r="G98" s="12"/>
      <c r="H98" s="12"/>
      <c r="I98" s="12"/>
      <c r="J98" s="12"/>
    </row>
    <row r="99" ht="201" customHeight="1" spans="1:10">
      <c r="A99" s="46" t="str">
        <f>_xlfn.DISPIMG("ID_C5B5C7AF8EAC4C2292964A19FAF5D708",1)</f>
        <v>=DISPIMG("ID_C5B5C7AF8EAC4C2292964A19FAF5D708",1)</v>
      </c>
      <c r="B99" s="46"/>
      <c r="C99" s="46"/>
      <c r="D99" s="46"/>
      <c r="E99" s="46"/>
      <c r="F99" s="46"/>
      <c r="G99" s="46"/>
      <c r="H99" s="46"/>
      <c r="I99" s="46"/>
      <c r="J99" s="47"/>
    </row>
  </sheetData>
  <mergeCells count="38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G14:H14"/>
    <mergeCell ref="G15:H15"/>
    <mergeCell ref="G16:H16"/>
    <mergeCell ref="A17:J17"/>
    <mergeCell ref="A98:J98"/>
    <mergeCell ref="A99:J99"/>
    <mergeCell ref="A11:A16"/>
    <mergeCell ref="A20:A33"/>
    <mergeCell ref="A36:A49"/>
    <mergeCell ref="A52:A65"/>
    <mergeCell ref="A68:A81"/>
    <mergeCell ref="A84:A97"/>
    <mergeCell ref="J21:J33"/>
    <mergeCell ref="J37:J49"/>
    <mergeCell ref="J53:J65"/>
    <mergeCell ref="J69:J81"/>
    <mergeCell ref="J85:J97"/>
    <mergeCell ref="A2:D7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opLeftCell="A2" workbookViewId="0">
      <selection activeCell="M5" sqref="M5"/>
    </sheetView>
  </sheetViews>
  <sheetFormatPr defaultColWidth="9" defaultRowHeight="13.5"/>
  <sheetData>
    <row r="1" s="1" customFormat="1" ht="54" customHeight="1" spans="1:11">
      <c r="A1" s="2" t="s">
        <v>94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6"/>
    </row>
    <row r="2" s="1" customFormat="1" ht="34" customHeight="1" spans="1:11">
      <c r="A2" s="7" t="str">
        <f>_xlfn.DISPIMG("ID_3E72F10868E14DF0A3FCBA1CC8844A15",1)</f>
        <v>=DISPIMG("ID_3E72F10868E14DF0A3FCBA1CC8844A15",1)</v>
      </c>
      <c r="B2" s="8"/>
      <c r="C2" s="8"/>
      <c r="D2" s="8"/>
      <c r="E2" s="9" t="s">
        <v>2</v>
      </c>
      <c r="F2" s="10"/>
      <c r="G2" s="10"/>
      <c r="H2" s="10" t="s">
        <v>95</v>
      </c>
      <c r="I2" s="10"/>
      <c r="J2" s="10"/>
      <c r="K2" s="11"/>
    </row>
    <row r="3" s="1" customFormat="1" ht="34" customHeight="1" spans="1:11">
      <c r="A3" s="8"/>
      <c r="B3" s="8"/>
      <c r="C3" s="8"/>
      <c r="D3" s="8"/>
      <c r="E3" s="9" t="s">
        <v>4</v>
      </c>
      <c r="F3" s="10"/>
      <c r="G3" s="10"/>
      <c r="H3" s="10" t="s">
        <v>5</v>
      </c>
      <c r="I3" s="10"/>
      <c r="J3" s="10"/>
      <c r="K3" s="11"/>
    </row>
    <row r="4" s="1" customFormat="1" ht="34" customHeight="1" spans="1:11">
      <c r="A4" s="8"/>
      <c r="B4" s="8"/>
      <c r="C4" s="8"/>
      <c r="D4" s="8"/>
      <c r="E4" s="9" t="s">
        <v>6</v>
      </c>
      <c r="F4" s="10"/>
      <c r="G4" s="10"/>
      <c r="H4" s="10" t="s">
        <v>7</v>
      </c>
      <c r="I4" s="10"/>
      <c r="J4" s="10"/>
      <c r="K4" s="11"/>
    </row>
    <row r="5" s="1" customFormat="1" ht="34" customHeight="1" spans="1:11">
      <c r="A5" s="8"/>
      <c r="B5" s="8"/>
      <c r="C5" s="8"/>
      <c r="D5" s="8"/>
      <c r="E5" s="9" t="s">
        <v>8</v>
      </c>
      <c r="F5" s="10"/>
      <c r="G5" s="10"/>
      <c r="H5" s="10" t="s">
        <v>91</v>
      </c>
      <c r="I5" s="10"/>
      <c r="J5" s="10"/>
      <c r="K5" s="11"/>
    </row>
    <row r="6" s="1" customFormat="1" ht="34" customHeight="1" spans="1:11">
      <c r="A6" s="8"/>
      <c r="B6" s="8"/>
      <c r="C6" s="8"/>
      <c r="D6" s="8"/>
      <c r="E6" s="9" t="s">
        <v>10</v>
      </c>
      <c r="F6" s="10"/>
      <c r="G6" s="10"/>
      <c r="H6" s="10" t="s">
        <v>96</v>
      </c>
      <c r="I6" s="10"/>
      <c r="J6" s="10"/>
      <c r="K6" s="11"/>
    </row>
    <row r="7" s="1" customFormat="1" ht="34" customHeight="1" spans="1:11">
      <c r="A7" s="8"/>
      <c r="B7" s="8"/>
      <c r="C7" s="8"/>
      <c r="D7" s="8"/>
      <c r="E7" s="9" t="s">
        <v>12</v>
      </c>
      <c r="F7" s="10"/>
      <c r="G7" s="10"/>
      <c r="H7" s="10" t="s">
        <v>13</v>
      </c>
      <c r="I7" s="10"/>
      <c r="J7" s="10"/>
      <c r="K7" s="11"/>
    </row>
    <row r="8" s="1" customFormat="1" ht="24" customHeight="1" spans="1:11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</row>
    <row r="9" spans="1:11">
      <c r="A9" s="13" t="s">
        <v>15</v>
      </c>
      <c r="B9" s="13" t="s">
        <v>16</v>
      </c>
      <c r="C9" s="13" t="s">
        <v>17</v>
      </c>
      <c r="D9" s="13" t="s">
        <v>18</v>
      </c>
      <c r="E9" s="13" t="s">
        <v>19</v>
      </c>
      <c r="F9" s="13" t="s">
        <v>20</v>
      </c>
      <c r="G9" s="14" t="s">
        <v>21</v>
      </c>
      <c r="H9" s="15"/>
      <c r="I9" s="13" t="s">
        <v>22</v>
      </c>
      <c r="J9" s="13" t="s">
        <v>23</v>
      </c>
    </row>
    <row r="10" ht="19.5" spans="1:11">
      <c r="A10" s="16" t="s">
        <v>24</v>
      </c>
      <c r="B10" s="16" t="s">
        <v>25</v>
      </c>
      <c r="C10" s="16" t="s">
        <v>26</v>
      </c>
      <c r="D10" s="16" t="s">
        <v>27</v>
      </c>
      <c r="E10" s="16" t="s">
        <v>28</v>
      </c>
      <c r="F10" s="16" t="s">
        <v>29</v>
      </c>
      <c r="G10" s="17" t="s">
        <v>30</v>
      </c>
      <c r="H10" s="18"/>
      <c r="I10" s="16" t="s">
        <v>31</v>
      </c>
      <c r="J10" s="19" t="s">
        <v>32</v>
      </c>
    </row>
    <row r="11" spans="1:11">
      <c r="A11" s="20" t="s">
        <v>97</v>
      </c>
      <c r="B11" s="21" t="s">
        <v>34</v>
      </c>
      <c r="C11" s="21" t="s">
        <v>35</v>
      </c>
      <c r="D11" s="21" t="s">
        <v>36</v>
      </c>
      <c r="E11" s="21" t="s">
        <v>37</v>
      </c>
      <c r="F11" s="21" t="s">
        <v>38</v>
      </c>
      <c r="G11" s="22" t="s">
        <v>39</v>
      </c>
      <c r="H11" s="23"/>
      <c r="I11" s="21" t="s">
        <v>40</v>
      </c>
      <c r="J11" s="24" t="s">
        <v>36</v>
      </c>
    </row>
    <row r="12" spans="1:11">
      <c r="A12" s="25"/>
      <c r="B12" s="26">
        <v>2400</v>
      </c>
      <c r="C12" s="49">
        <v>94</v>
      </c>
      <c r="D12" s="49">
        <v>8.5</v>
      </c>
      <c r="E12" s="26">
        <v>235</v>
      </c>
      <c r="F12" s="49">
        <v>2.5</v>
      </c>
      <c r="G12" s="27">
        <v>40409</v>
      </c>
      <c r="H12" s="28"/>
      <c r="I12" s="26">
        <v>3</v>
      </c>
      <c r="J12" s="29">
        <v>20</v>
      </c>
    </row>
    <row r="13" spans="1:11">
      <c r="A13" s="25"/>
      <c r="B13" s="26">
        <v>2400</v>
      </c>
      <c r="C13" s="49">
        <v>160</v>
      </c>
      <c r="D13" s="49">
        <v>10.8</v>
      </c>
      <c r="E13" s="26">
        <v>306</v>
      </c>
      <c r="F13" s="49">
        <v>1.9</v>
      </c>
      <c r="G13" s="27">
        <v>40409</v>
      </c>
      <c r="H13" s="28"/>
      <c r="I13" s="26">
        <v>4</v>
      </c>
      <c r="J13" s="29">
        <v>20</v>
      </c>
    </row>
    <row r="14" spans="1:11">
      <c r="A14" s="25"/>
      <c r="B14" s="30">
        <v>3600</v>
      </c>
      <c r="C14" s="51">
        <v>139</v>
      </c>
      <c r="D14" s="51">
        <v>12.5</v>
      </c>
      <c r="E14" s="30">
        <v>330</v>
      </c>
      <c r="F14" s="51">
        <v>2.4</v>
      </c>
      <c r="G14" s="31">
        <v>30409</v>
      </c>
      <c r="H14" s="32"/>
      <c r="I14" s="30">
        <v>3</v>
      </c>
      <c r="J14" s="33">
        <v>25</v>
      </c>
    </row>
    <row r="15" s="1" customFormat="1" ht="24" customHeight="1" spans="1:11">
      <c r="A15" s="12" t="s">
        <v>82</v>
      </c>
      <c r="B15" s="12"/>
      <c r="C15" s="12"/>
      <c r="D15" s="12"/>
      <c r="E15" s="12"/>
      <c r="F15" s="12"/>
      <c r="G15" s="12"/>
      <c r="H15" s="12"/>
      <c r="I15" s="12"/>
      <c r="J15" s="12"/>
    </row>
    <row r="16" ht="228" customHeight="1" spans="1:11">
      <c r="A16" s="46" t="str">
        <f>_xlfn.DISPIMG("ID_FEBCD6691F924A86B91FEC3B49FED459",1)</f>
        <v>=DISPIMG("ID_FEBCD6691F924A86B91FEC3B49FED459",1)</v>
      </c>
      <c r="B16" s="46"/>
      <c r="C16" s="46"/>
      <c r="D16" s="46"/>
      <c r="E16" s="46"/>
      <c r="F16" s="46"/>
      <c r="G16" s="46"/>
      <c r="H16" s="46"/>
      <c r="I16" s="46"/>
      <c r="J16" s="47"/>
    </row>
  </sheetData>
  <mergeCells count="25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G14:H14"/>
    <mergeCell ref="A15:J15"/>
    <mergeCell ref="A16:J16"/>
    <mergeCell ref="A11:A14"/>
    <mergeCell ref="A2:D7"/>
  </mergeCells>
  <pageMargins left="0.75" right="0.75" top="1" bottom="1" header="0.5" footer="0.5"/>
  <pageSetup paperSize="9" scale="95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selection activeCell="L3" sqref="L3"/>
    </sheetView>
  </sheetViews>
  <sheetFormatPr defaultColWidth="9" defaultRowHeight="13.5"/>
  <sheetData>
    <row r="1" s="1" customFormat="1" ht="54" customHeight="1" spans="1:11">
      <c r="A1" s="2" t="s">
        <v>98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6"/>
    </row>
    <row r="2" s="1" customFormat="1" ht="34" customHeight="1" spans="1:11">
      <c r="A2" s="7" t="str">
        <f>_xlfn.DISPIMG("ID_4DA0F0887F5F42F4B8B5DC5AB21409B1",1)</f>
        <v>=DISPIMG("ID_4DA0F0887F5F42F4B8B5DC5AB21409B1",1)</v>
      </c>
      <c r="B2" s="8"/>
      <c r="C2" s="8"/>
      <c r="D2" s="8"/>
      <c r="E2" s="9" t="s">
        <v>2</v>
      </c>
      <c r="F2" s="10"/>
      <c r="G2" s="10"/>
      <c r="H2" s="10" t="s">
        <v>99</v>
      </c>
      <c r="I2" s="10"/>
      <c r="J2" s="10"/>
      <c r="K2" s="11"/>
    </row>
    <row r="3" s="1" customFormat="1" ht="34" customHeight="1" spans="1:11">
      <c r="A3" s="8"/>
      <c r="B3" s="8"/>
      <c r="C3" s="8"/>
      <c r="D3" s="8"/>
      <c r="E3" s="9" t="s">
        <v>4</v>
      </c>
      <c r="F3" s="10"/>
      <c r="G3" s="10"/>
      <c r="H3" s="10" t="s">
        <v>100</v>
      </c>
      <c r="I3" s="10"/>
      <c r="J3" s="10"/>
      <c r="K3" s="11"/>
    </row>
    <row r="4" s="1" customFormat="1" ht="34" customHeight="1" spans="1:11">
      <c r="A4" s="8"/>
      <c r="B4" s="8"/>
      <c r="C4" s="8"/>
      <c r="D4" s="8"/>
      <c r="E4" s="9" t="s">
        <v>6</v>
      </c>
      <c r="F4" s="10"/>
      <c r="G4" s="10"/>
      <c r="H4" s="10" t="s">
        <v>7</v>
      </c>
      <c r="I4" s="10"/>
      <c r="J4" s="10"/>
      <c r="K4" s="11"/>
    </row>
    <row r="5" s="1" customFormat="1" ht="34" customHeight="1" spans="1:11">
      <c r="A5" s="8"/>
      <c r="B5" s="8"/>
      <c r="C5" s="8"/>
      <c r="D5" s="8"/>
      <c r="E5" s="9" t="s">
        <v>8</v>
      </c>
      <c r="F5" s="10"/>
      <c r="G5" s="10"/>
      <c r="H5" s="10" t="s">
        <v>91</v>
      </c>
      <c r="I5" s="10"/>
      <c r="J5" s="10"/>
      <c r="K5" s="11"/>
    </row>
    <row r="6" s="1" customFormat="1" ht="34" customHeight="1" spans="1:11">
      <c r="A6" s="8"/>
      <c r="B6" s="8"/>
      <c r="C6" s="8"/>
      <c r="D6" s="8"/>
      <c r="E6" s="9" t="s">
        <v>10</v>
      </c>
      <c r="F6" s="10"/>
      <c r="G6" s="10"/>
      <c r="H6" s="10" t="s">
        <v>101</v>
      </c>
      <c r="I6" s="10"/>
      <c r="J6" s="10"/>
      <c r="K6" s="11"/>
    </row>
    <row r="7" s="1" customFormat="1" ht="34" customHeight="1" spans="1:11">
      <c r="A7" s="8"/>
      <c r="B7" s="8"/>
      <c r="C7" s="8"/>
      <c r="D7" s="8"/>
      <c r="E7" s="9" t="s">
        <v>12</v>
      </c>
      <c r="F7" s="10"/>
      <c r="G7" s="10"/>
      <c r="H7" s="10" t="s">
        <v>13</v>
      </c>
      <c r="I7" s="10"/>
      <c r="J7" s="10"/>
      <c r="K7" s="11"/>
    </row>
    <row r="8" s="1" customFormat="1" ht="24" customHeight="1" spans="1:11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</row>
    <row r="9" spans="1:11">
      <c r="A9" s="13" t="s">
        <v>15</v>
      </c>
      <c r="B9" s="13" t="s">
        <v>16</v>
      </c>
      <c r="C9" s="13" t="s">
        <v>17</v>
      </c>
      <c r="D9" s="13" t="s">
        <v>18</v>
      </c>
      <c r="E9" s="13" t="s">
        <v>19</v>
      </c>
      <c r="F9" s="13" t="s">
        <v>20</v>
      </c>
      <c r="G9" s="14" t="s">
        <v>21</v>
      </c>
      <c r="H9" s="15"/>
      <c r="I9" s="13" t="s">
        <v>22</v>
      </c>
      <c r="J9" s="13" t="s">
        <v>23</v>
      </c>
    </row>
    <row r="10" ht="19.5" spans="1:11">
      <c r="A10" s="16" t="s">
        <v>24</v>
      </c>
      <c r="B10" s="16" t="s">
        <v>25</v>
      </c>
      <c r="C10" s="16" t="s">
        <v>26</v>
      </c>
      <c r="D10" s="16" t="s">
        <v>27</v>
      </c>
      <c r="E10" s="16" t="s">
        <v>28</v>
      </c>
      <c r="F10" s="16" t="s">
        <v>29</v>
      </c>
      <c r="G10" s="17" t="s">
        <v>30</v>
      </c>
      <c r="H10" s="18"/>
      <c r="I10" s="16" t="s">
        <v>31</v>
      </c>
      <c r="J10" s="19" t="s">
        <v>32</v>
      </c>
    </row>
    <row r="11" spans="1:11">
      <c r="A11" s="20" t="s">
        <v>102</v>
      </c>
      <c r="B11" s="21" t="s">
        <v>34</v>
      </c>
      <c r="C11" s="21" t="s">
        <v>35</v>
      </c>
      <c r="D11" s="21" t="s">
        <v>36</v>
      </c>
      <c r="E11" s="21" t="s">
        <v>37</v>
      </c>
      <c r="F11" s="21" t="s">
        <v>38</v>
      </c>
      <c r="G11" s="22" t="s">
        <v>39</v>
      </c>
      <c r="H11" s="23"/>
      <c r="I11" s="21" t="s">
        <v>40</v>
      </c>
      <c r="J11" s="24" t="s">
        <v>36</v>
      </c>
    </row>
    <row r="12" spans="1:11">
      <c r="A12" s="25"/>
      <c r="B12" s="26">
        <v>1430</v>
      </c>
      <c r="C12" s="49">
        <v>31</v>
      </c>
      <c r="D12" s="49">
        <v>2.8</v>
      </c>
      <c r="E12" s="26">
        <v>183</v>
      </c>
      <c r="F12" s="49">
        <v>5.9</v>
      </c>
      <c r="G12" s="27">
        <v>5030</v>
      </c>
      <c r="H12" s="28"/>
      <c r="I12" s="26">
        <v>3</v>
      </c>
      <c r="J12" s="29">
        <v>5</v>
      </c>
    </row>
    <row r="13" spans="1:11">
      <c r="A13" s="25"/>
      <c r="B13" s="26">
        <v>2280</v>
      </c>
      <c r="C13" s="49">
        <v>52</v>
      </c>
      <c r="D13" s="49">
        <v>7</v>
      </c>
      <c r="E13" s="26">
        <v>288</v>
      </c>
      <c r="F13" s="49">
        <v>5.5</v>
      </c>
      <c r="G13" s="27" t="s">
        <v>103</v>
      </c>
      <c r="H13" s="28"/>
      <c r="I13" s="26">
        <v>2</v>
      </c>
      <c r="J13" s="29">
        <v>15</v>
      </c>
    </row>
    <row r="14" spans="1:11">
      <c r="A14" s="25"/>
      <c r="B14" s="30">
        <v>2280</v>
      </c>
      <c r="C14" s="51">
        <v>92</v>
      </c>
      <c r="D14" s="51">
        <v>8.3</v>
      </c>
      <c r="E14" s="30">
        <v>390</v>
      </c>
      <c r="F14" s="51">
        <v>4.2</v>
      </c>
      <c r="G14" s="31">
        <v>5030</v>
      </c>
      <c r="H14" s="32"/>
      <c r="I14" s="30">
        <v>3</v>
      </c>
      <c r="J14" s="33">
        <v>15</v>
      </c>
    </row>
    <row r="15" s="1" customFormat="1" ht="24" customHeight="1" spans="1:11">
      <c r="A15" s="12" t="s">
        <v>82</v>
      </c>
      <c r="B15" s="12"/>
      <c r="C15" s="12"/>
      <c r="D15" s="12"/>
      <c r="E15" s="12"/>
      <c r="F15" s="12"/>
      <c r="G15" s="12"/>
      <c r="H15" s="12"/>
      <c r="I15" s="12"/>
      <c r="J15" s="12"/>
    </row>
    <row r="16" ht="228" customHeight="1" spans="1:11">
      <c r="A16" s="46" t="str">
        <f>_xlfn.DISPIMG("ID_E4A8A96ED7144803BDE7966C54C91C2F",1)</f>
        <v>=DISPIMG("ID_E4A8A96ED7144803BDE7966C54C91C2F",1)</v>
      </c>
      <c r="B16" s="46"/>
      <c r="C16" s="46"/>
      <c r="D16" s="46"/>
      <c r="E16" s="46"/>
      <c r="F16" s="46"/>
      <c r="G16" s="46"/>
      <c r="H16" s="46"/>
      <c r="I16" s="46"/>
      <c r="J16" s="47"/>
    </row>
  </sheetData>
  <mergeCells count="25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G14:H14"/>
    <mergeCell ref="A15:J15"/>
    <mergeCell ref="A16:J16"/>
    <mergeCell ref="A11:A14"/>
    <mergeCell ref="A2:D7"/>
  </mergeCells>
  <pageMargins left="0.75" right="0.75" top="1" bottom="1" header="0.5" footer="0.5"/>
  <pageSetup paperSize="9" scale="95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selection activeCell="N7" sqref="N7"/>
    </sheetView>
  </sheetViews>
  <sheetFormatPr defaultColWidth="9" defaultRowHeight="13.5"/>
  <sheetData>
    <row r="1" s="1" customFormat="1" ht="54" customHeight="1" spans="1:11">
      <c r="A1" s="2" t="s">
        <v>104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6"/>
    </row>
    <row r="2" s="1" customFormat="1" ht="34" customHeight="1" spans="1:11">
      <c r="A2" s="7" t="str">
        <f>_xlfn.DISPIMG("ID_D01DDD09A6744FEC88179112744897E0",1)</f>
        <v>=DISPIMG("ID_D01DDD09A6744FEC88179112744897E0",1)</v>
      </c>
      <c r="B2" s="8"/>
      <c r="C2" s="8"/>
      <c r="D2" s="8"/>
      <c r="E2" s="9" t="s">
        <v>2</v>
      </c>
      <c r="F2" s="10"/>
      <c r="G2" s="10"/>
      <c r="H2" s="10" t="s">
        <v>105</v>
      </c>
      <c r="I2" s="10"/>
      <c r="J2" s="10"/>
      <c r="K2" s="11"/>
    </row>
    <row r="3" s="1" customFormat="1" ht="34" customHeight="1" spans="1:11">
      <c r="A3" s="8"/>
      <c r="B3" s="8"/>
      <c r="C3" s="8"/>
      <c r="D3" s="8"/>
      <c r="E3" s="9" t="s">
        <v>4</v>
      </c>
      <c r="F3" s="10"/>
      <c r="G3" s="10"/>
      <c r="H3" s="10" t="s">
        <v>100</v>
      </c>
      <c r="I3" s="10"/>
      <c r="J3" s="10"/>
      <c r="K3" s="11"/>
    </row>
    <row r="4" s="1" customFormat="1" ht="34" customHeight="1" spans="1:11">
      <c r="A4" s="8"/>
      <c r="B4" s="8"/>
      <c r="C4" s="8"/>
      <c r="D4" s="8"/>
      <c r="E4" s="9" t="s">
        <v>6</v>
      </c>
      <c r="F4" s="10"/>
      <c r="G4" s="10"/>
      <c r="H4" s="10" t="s">
        <v>7</v>
      </c>
      <c r="I4" s="10"/>
      <c r="J4" s="10"/>
      <c r="K4" s="11"/>
    </row>
    <row r="5" s="1" customFormat="1" ht="34" customHeight="1" spans="1:11">
      <c r="A5" s="8"/>
      <c r="B5" s="8"/>
      <c r="C5" s="8"/>
      <c r="D5" s="8"/>
      <c r="E5" s="9" t="s">
        <v>8</v>
      </c>
      <c r="F5" s="10"/>
      <c r="G5" s="10"/>
      <c r="H5" s="10" t="s">
        <v>91</v>
      </c>
      <c r="I5" s="10"/>
      <c r="J5" s="10"/>
      <c r="K5" s="11"/>
    </row>
    <row r="6" s="1" customFormat="1" ht="34" customHeight="1" spans="1:11">
      <c r="A6" s="8"/>
      <c r="B6" s="8"/>
      <c r="C6" s="8"/>
      <c r="D6" s="8"/>
      <c r="E6" s="9" t="s">
        <v>10</v>
      </c>
      <c r="F6" s="10"/>
      <c r="G6" s="10"/>
      <c r="H6" s="9" t="s">
        <v>106</v>
      </c>
      <c r="I6" s="10"/>
      <c r="J6" s="10"/>
      <c r="K6" s="11"/>
    </row>
    <row r="7" s="1" customFormat="1" ht="34" customHeight="1" spans="1:11">
      <c r="A7" s="8"/>
      <c r="B7" s="8"/>
      <c r="C7" s="8"/>
      <c r="D7" s="8"/>
      <c r="E7" s="9" t="s">
        <v>12</v>
      </c>
      <c r="F7" s="10"/>
      <c r="G7" s="10"/>
      <c r="H7" s="10" t="s">
        <v>13</v>
      </c>
      <c r="I7" s="10"/>
      <c r="J7" s="10"/>
      <c r="K7" s="11"/>
    </row>
    <row r="8" s="1" customFormat="1" ht="24" customHeight="1" spans="1:11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</row>
    <row r="9" spans="1:11">
      <c r="A9" s="13" t="s">
        <v>15</v>
      </c>
      <c r="B9" s="13" t="s">
        <v>16</v>
      </c>
      <c r="C9" s="13" t="s">
        <v>17</v>
      </c>
      <c r="D9" s="13" t="s">
        <v>18</v>
      </c>
      <c r="E9" s="13" t="s">
        <v>19</v>
      </c>
      <c r="F9" s="13" t="s">
        <v>20</v>
      </c>
      <c r="G9" s="14" t="s">
        <v>21</v>
      </c>
      <c r="H9" s="15"/>
      <c r="I9" s="13" t="s">
        <v>22</v>
      </c>
      <c r="J9" s="13" t="s">
        <v>23</v>
      </c>
    </row>
    <row r="10" ht="19.5" spans="1:11">
      <c r="A10" s="16" t="s">
        <v>24</v>
      </c>
      <c r="B10" s="16" t="s">
        <v>25</v>
      </c>
      <c r="C10" s="16" t="s">
        <v>26</v>
      </c>
      <c r="D10" s="16" t="s">
        <v>27</v>
      </c>
      <c r="E10" s="16" t="s">
        <v>28</v>
      </c>
      <c r="F10" s="16" t="s">
        <v>29</v>
      </c>
      <c r="G10" s="17" t="s">
        <v>30</v>
      </c>
      <c r="H10" s="18"/>
      <c r="I10" s="16" t="s">
        <v>31</v>
      </c>
      <c r="J10" s="19" t="s">
        <v>32</v>
      </c>
    </row>
    <row r="11" spans="1:11">
      <c r="A11" s="20" t="s">
        <v>107</v>
      </c>
      <c r="B11" s="21" t="s">
        <v>34</v>
      </c>
      <c r="C11" s="21" t="s">
        <v>35</v>
      </c>
      <c r="D11" s="21" t="s">
        <v>36</v>
      </c>
      <c r="E11" s="21" t="s">
        <v>37</v>
      </c>
      <c r="F11" s="21" t="s">
        <v>38</v>
      </c>
      <c r="G11" s="22" t="s">
        <v>39</v>
      </c>
      <c r="H11" s="23"/>
      <c r="I11" s="21" t="s">
        <v>40</v>
      </c>
      <c r="J11" s="24" t="s">
        <v>36</v>
      </c>
    </row>
    <row r="12" spans="1:11">
      <c r="A12" s="25"/>
      <c r="B12" s="26">
        <v>2300</v>
      </c>
      <c r="C12" s="49">
        <v>110</v>
      </c>
      <c r="D12" s="49">
        <v>10.5</v>
      </c>
      <c r="E12" s="26">
        <v>365</v>
      </c>
      <c r="F12" s="49">
        <v>3.3</v>
      </c>
      <c r="G12" s="27">
        <v>4040</v>
      </c>
      <c r="H12" s="28"/>
      <c r="I12" s="26">
        <v>3</v>
      </c>
      <c r="J12" s="29">
        <v>20</v>
      </c>
    </row>
    <row r="13" spans="1:11">
      <c r="A13" s="25"/>
      <c r="B13" s="26">
        <v>2300</v>
      </c>
      <c r="C13" s="49">
        <v>205</v>
      </c>
      <c r="D13" s="49">
        <v>14.6</v>
      </c>
      <c r="E13" s="26">
        <v>560</v>
      </c>
      <c r="F13" s="49">
        <v>2.7</v>
      </c>
      <c r="G13" s="27">
        <v>4040</v>
      </c>
      <c r="H13" s="28"/>
      <c r="I13" s="26">
        <v>4</v>
      </c>
      <c r="J13" s="29">
        <v>30</v>
      </c>
    </row>
    <row r="14" spans="1:11">
      <c r="A14" s="25"/>
      <c r="B14" s="30">
        <v>2300</v>
      </c>
      <c r="C14" s="51">
        <v>132</v>
      </c>
      <c r="D14" s="51">
        <v>12.5</v>
      </c>
      <c r="E14" s="30">
        <v>400</v>
      </c>
      <c r="F14" s="51">
        <v>3</v>
      </c>
      <c r="G14" s="31">
        <v>4045</v>
      </c>
      <c r="H14" s="32"/>
      <c r="I14" s="30">
        <v>3</v>
      </c>
      <c r="J14" s="33">
        <v>25</v>
      </c>
    </row>
    <row r="15" s="1" customFormat="1" ht="24" customHeight="1" spans="1:11">
      <c r="A15" s="12" t="s">
        <v>82</v>
      </c>
      <c r="B15" s="12"/>
      <c r="C15" s="12"/>
      <c r="D15" s="12"/>
      <c r="E15" s="12"/>
      <c r="F15" s="12"/>
      <c r="G15" s="12"/>
      <c r="H15" s="12"/>
      <c r="I15" s="12"/>
      <c r="J15" s="12"/>
    </row>
    <row r="16" ht="228" customHeight="1" spans="1:11">
      <c r="A16" s="46" t="str">
        <f>_xlfn.DISPIMG("ID_0B657C3C28E04B7587D2CCB47A027EA8",1)</f>
        <v>=DISPIMG("ID_0B657C3C28E04B7587D2CCB47A027EA8",1)</v>
      </c>
      <c r="B16" s="46"/>
      <c r="C16" s="46"/>
      <c r="D16" s="46"/>
      <c r="E16" s="46"/>
      <c r="F16" s="46"/>
      <c r="G16" s="46"/>
      <c r="H16" s="46"/>
      <c r="I16" s="46"/>
      <c r="J16" s="47"/>
    </row>
  </sheetData>
  <mergeCells count="25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G14:H14"/>
    <mergeCell ref="A15:J15"/>
    <mergeCell ref="A16:J16"/>
    <mergeCell ref="A11:A14"/>
    <mergeCell ref="A2:D7"/>
  </mergeCells>
  <pageMargins left="0.75" right="0.75" top="1" bottom="1" header="0.5" footer="0.5"/>
  <pageSetup paperSize="9" scale="96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selection activeCell="Q16" sqref="Q16"/>
    </sheetView>
  </sheetViews>
  <sheetFormatPr defaultColWidth="9" defaultRowHeight="13.5"/>
  <sheetData>
    <row r="1" s="1" customFormat="1" ht="54" customHeight="1" spans="1:11">
      <c r="A1" s="2" t="s">
        <v>108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6"/>
    </row>
    <row r="2" s="1" customFormat="1" ht="34" customHeight="1" spans="1:11">
      <c r="A2" s="7" t="str">
        <f>_xlfn.DISPIMG("ID_70B6B3E8E1E442E39973894564838BC6",1)</f>
        <v>=DISPIMG("ID_70B6B3E8E1E442E39973894564838BC6",1)</v>
      </c>
      <c r="B2" s="8"/>
      <c r="C2" s="8"/>
      <c r="D2" s="8"/>
      <c r="E2" s="9" t="s">
        <v>2</v>
      </c>
      <c r="F2" s="10"/>
      <c r="G2" s="10"/>
      <c r="H2" s="10" t="s">
        <v>109</v>
      </c>
      <c r="I2" s="10"/>
      <c r="J2" s="10"/>
      <c r="K2" s="11"/>
    </row>
    <row r="3" s="1" customFormat="1" ht="34" customHeight="1" spans="1:11">
      <c r="A3" s="8"/>
      <c r="B3" s="8"/>
      <c r="C3" s="8"/>
      <c r="D3" s="8"/>
      <c r="E3" s="9" t="s">
        <v>4</v>
      </c>
      <c r="F3" s="10"/>
      <c r="G3" s="10"/>
      <c r="H3" s="10" t="s">
        <v>100</v>
      </c>
      <c r="I3" s="10"/>
      <c r="J3" s="10"/>
      <c r="K3" s="11"/>
    </row>
    <row r="4" s="1" customFormat="1" ht="34" customHeight="1" spans="1:11">
      <c r="A4" s="8"/>
      <c r="B4" s="8"/>
      <c r="C4" s="8"/>
      <c r="D4" s="8"/>
      <c r="E4" s="9" t="s">
        <v>6</v>
      </c>
      <c r="F4" s="10"/>
      <c r="G4" s="10"/>
      <c r="H4" s="10" t="s">
        <v>7</v>
      </c>
      <c r="I4" s="10"/>
      <c r="J4" s="10"/>
      <c r="K4" s="11"/>
    </row>
    <row r="5" s="1" customFormat="1" ht="34" customHeight="1" spans="1:11">
      <c r="A5" s="8"/>
      <c r="B5" s="8"/>
      <c r="C5" s="8"/>
      <c r="D5" s="8"/>
      <c r="E5" s="9" t="s">
        <v>8</v>
      </c>
      <c r="F5" s="10"/>
      <c r="G5" s="10"/>
      <c r="H5" s="10" t="s">
        <v>91</v>
      </c>
      <c r="I5" s="10"/>
      <c r="J5" s="10"/>
      <c r="K5" s="11"/>
    </row>
    <row r="6" s="1" customFormat="1" ht="34" customHeight="1" spans="1:11">
      <c r="A6" s="8"/>
      <c r="B6" s="8"/>
      <c r="C6" s="8"/>
      <c r="D6" s="8"/>
      <c r="E6" s="9" t="s">
        <v>10</v>
      </c>
      <c r="F6" s="10"/>
      <c r="G6" s="10"/>
      <c r="H6" s="10" t="s">
        <v>110</v>
      </c>
      <c r="I6" s="10"/>
      <c r="J6" s="10"/>
      <c r="K6" s="11"/>
    </row>
    <row r="7" s="1" customFormat="1" ht="34" customHeight="1" spans="1:11">
      <c r="A7" s="8"/>
      <c r="B7" s="8"/>
      <c r="C7" s="8"/>
      <c r="D7" s="8"/>
      <c r="E7" s="9" t="s">
        <v>12</v>
      </c>
      <c r="F7" s="10"/>
      <c r="G7" s="10"/>
      <c r="H7" s="10" t="s">
        <v>13</v>
      </c>
      <c r="I7" s="10"/>
      <c r="J7" s="10"/>
      <c r="K7" s="11"/>
    </row>
    <row r="8" s="1" customFormat="1" ht="24" customHeight="1" spans="1:11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</row>
    <row r="9" spans="1:11">
      <c r="A9" s="13" t="s">
        <v>15</v>
      </c>
      <c r="B9" s="13" t="s">
        <v>16</v>
      </c>
      <c r="C9" s="13" t="s">
        <v>17</v>
      </c>
      <c r="D9" s="13" t="s">
        <v>18</v>
      </c>
      <c r="E9" s="13" t="s">
        <v>19</v>
      </c>
      <c r="F9" s="13" t="s">
        <v>20</v>
      </c>
      <c r="G9" s="14" t="s">
        <v>21</v>
      </c>
      <c r="H9" s="15"/>
      <c r="I9" s="13" t="s">
        <v>22</v>
      </c>
      <c r="J9" s="13" t="s">
        <v>23</v>
      </c>
    </row>
    <row r="10" ht="19.5" spans="1:11">
      <c r="A10" s="16" t="s">
        <v>24</v>
      </c>
      <c r="B10" s="16" t="s">
        <v>25</v>
      </c>
      <c r="C10" s="16" t="s">
        <v>26</v>
      </c>
      <c r="D10" s="16" t="s">
        <v>27</v>
      </c>
      <c r="E10" s="16" t="s">
        <v>28</v>
      </c>
      <c r="F10" s="16" t="s">
        <v>29</v>
      </c>
      <c r="G10" s="17" t="s">
        <v>30</v>
      </c>
      <c r="H10" s="18"/>
      <c r="I10" s="16" t="s">
        <v>31</v>
      </c>
      <c r="J10" s="19" t="s">
        <v>32</v>
      </c>
    </row>
    <row r="11" spans="1:11">
      <c r="A11" s="20" t="s">
        <v>111</v>
      </c>
      <c r="B11" s="21" t="s">
        <v>34</v>
      </c>
      <c r="C11" s="21" t="s">
        <v>35</v>
      </c>
      <c r="D11" s="21" t="s">
        <v>36</v>
      </c>
      <c r="E11" s="21" t="s">
        <v>37</v>
      </c>
      <c r="F11" s="21" t="s">
        <v>38</v>
      </c>
      <c r="G11" s="22" t="s">
        <v>39</v>
      </c>
      <c r="H11" s="23"/>
      <c r="I11" s="21" t="s">
        <v>40</v>
      </c>
      <c r="J11" s="24" t="s">
        <v>36</v>
      </c>
    </row>
    <row r="12" spans="1:11">
      <c r="A12" s="25"/>
      <c r="B12" s="26">
        <v>1500</v>
      </c>
      <c r="C12" s="49">
        <v>164</v>
      </c>
      <c r="D12" s="49">
        <v>14.8</v>
      </c>
      <c r="E12" s="26">
        <v>602</v>
      </c>
      <c r="F12" s="49">
        <v>3.7</v>
      </c>
      <c r="G12" s="27">
        <v>8045</v>
      </c>
      <c r="H12" s="28"/>
      <c r="I12" s="26">
        <v>3</v>
      </c>
      <c r="J12" s="29">
        <v>30</v>
      </c>
    </row>
    <row r="13" spans="1:11">
      <c r="A13" s="25"/>
      <c r="B13" s="26">
        <v>2200</v>
      </c>
      <c r="C13" s="49">
        <v>98</v>
      </c>
      <c r="D13" s="49">
        <v>8.8</v>
      </c>
      <c r="E13" s="26">
        <v>360</v>
      </c>
      <c r="F13" s="49">
        <v>3.7</v>
      </c>
      <c r="G13" s="27">
        <v>5043</v>
      </c>
      <c r="H13" s="28"/>
      <c r="I13" s="26">
        <v>3</v>
      </c>
      <c r="J13" s="29">
        <v>15</v>
      </c>
    </row>
    <row r="14" spans="1:11">
      <c r="A14" s="25"/>
      <c r="B14" s="30">
        <v>2200</v>
      </c>
      <c r="C14" s="51">
        <v>170</v>
      </c>
      <c r="D14" s="51">
        <v>15.3</v>
      </c>
      <c r="E14" s="30">
        <v>550</v>
      </c>
      <c r="F14" s="51">
        <v>3.2</v>
      </c>
      <c r="G14" s="31">
        <v>6040</v>
      </c>
      <c r="H14" s="32"/>
      <c r="I14" s="30">
        <v>3</v>
      </c>
      <c r="J14" s="33">
        <v>30</v>
      </c>
    </row>
    <row r="15" s="1" customFormat="1" ht="24" customHeight="1" spans="1:11">
      <c r="A15" s="12" t="s">
        <v>82</v>
      </c>
      <c r="B15" s="12"/>
      <c r="C15" s="12"/>
      <c r="D15" s="12"/>
      <c r="E15" s="12"/>
      <c r="F15" s="12"/>
      <c r="G15" s="12"/>
      <c r="H15" s="12"/>
      <c r="I15" s="12"/>
      <c r="J15" s="12"/>
    </row>
    <row r="16" ht="228" customHeight="1" spans="1:11">
      <c r="A16" s="46" t="str">
        <f>_xlfn.DISPIMG("ID_611200CAF25A45DFA66718DA0766ED4F",1)</f>
        <v>=DISPIMG("ID_611200CAF25A45DFA66718DA0766ED4F",1)</v>
      </c>
      <c r="B16" s="46"/>
      <c r="C16" s="46"/>
      <c r="D16" s="46"/>
      <c r="E16" s="46"/>
      <c r="F16" s="46"/>
      <c r="G16" s="46"/>
      <c r="H16" s="46"/>
      <c r="I16" s="46"/>
      <c r="J16" s="47"/>
    </row>
  </sheetData>
  <mergeCells count="25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G14:H14"/>
    <mergeCell ref="A15:J15"/>
    <mergeCell ref="A16:J16"/>
    <mergeCell ref="A11:A14"/>
    <mergeCell ref="A2:D7"/>
  </mergeCell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zoomScale="115" zoomScaleNormal="115" topLeftCell="A14" workbookViewId="0">
      <selection activeCell="A32" sqref="$A32:$XFD32"/>
    </sheetView>
  </sheetViews>
  <sheetFormatPr defaultColWidth="9" defaultRowHeight="13.5"/>
  <sheetData>
    <row r="1" s="1" customFormat="1" ht="54" customHeight="1" spans="1:11">
      <c r="A1" s="2" t="s">
        <v>112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6"/>
    </row>
    <row r="2" s="1" customFormat="1" ht="34" customHeight="1" spans="1:11">
      <c r="A2" s="7" t="str">
        <f>_xlfn.DISPIMG("ID_E0EF63536DC540B68C37831533516078",1)</f>
        <v>=DISPIMG("ID_E0EF63536DC540B68C37831533516078",1)</v>
      </c>
      <c r="B2" s="8"/>
      <c r="C2" s="8"/>
      <c r="D2" s="8"/>
      <c r="E2" s="9" t="s">
        <v>2</v>
      </c>
      <c r="F2" s="10"/>
      <c r="G2" s="10"/>
      <c r="H2" s="10" t="s">
        <v>113</v>
      </c>
      <c r="I2" s="10"/>
      <c r="J2" s="10"/>
      <c r="K2" s="11"/>
    </row>
    <row r="3" s="1" customFormat="1" ht="34" customHeight="1" spans="1:11">
      <c r="A3" s="8"/>
      <c r="B3" s="8"/>
      <c r="C3" s="8"/>
      <c r="D3" s="8"/>
      <c r="E3" s="9" t="s">
        <v>4</v>
      </c>
      <c r="F3" s="10"/>
      <c r="G3" s="10"/>
      <c r="H3" s="10" t="s">
        <v>100</v>
      </c>
      <c r="I3" s="10"/>
      <c r="J3" s="10"/>
      <c r="K3" s="11"/>
    </row>
    <row r="4" s="1" customFormat="1" ht="34" customHeight="1" spans="1:11">
      <c r="A4" s="8"/>
      <c r="B4" s="8"/>
      <c r="C4" s="8"/>
      <c r="D4" s="8"/>
      <c r="E4" s="9" t="s">
        <v>6</v>
      </c>
      <c r="F4" s="10"/>
      <c r="G4" s="10"/>
      <c r="H4" s="10" t="s">
        <v>7</v>
      </c>
      <c r="I4" s="10"/>
      <c r="J4" s="10"/>
      <c r="K4" s="11"/>
    </row>
    <row r="5" s="1" customFormat="1" ht="34" customHeight="1" spans="1:11">
      <c r="A5" s="8"/>
      <c r="B5" s="8"/>
      <c r="C5" s="8"/>
      <c r="D5" s="8"/>
      <c r="E5" s="9" t="s">
        <v>8</v>
      </c>
      <c r="F5" s="10"/>
      <c r="G5" s="10"/>
      <c r="H5" s="10" t="s">
        <v>91</v>
      </c>
      <c r="I5" s="10"/>
      <c r="J5" s="10"/>
      <c r="K5" s="11"/>
    </row>
    <row r="6" s="1" customFormat="1" ht="34" customHeight="1" spans="1:11">
      <c r="A6" s="8"/>
      <c r="B6" s="8"/>
      <c r="C6" s="8"/>
      <c r="D6" s="8"/>
      <c r="E6" s="9" t="s">
        <v>10</v>
      </c>
      <c r="F6" s="10"/>
      <c r="G6" s="10"/>
      <c r="H6" s="10" t="s">
        <v>114</v>
      </c>
      <c r="I6" s="10"/>
      <c r="J6" s="10"/>
      <c r="K6" s="11"/>
    </row>
    <row r="7" s="1" customFormat="1" ht="34" customHeight="1" spans="1:11">
      <c r="A7" s="8"/>
      <c r="B7" s="8"/>
      <c r="C7" s="8"/>
      <c r="D7" s="8"/>
      <c r="E7" s="9" t="s">
        <v>12</v>
      </c>
      <c r="F7" s="10"/>
      <c r="G7" s="10"/>
      <c r="H7" s="10" t="s">
        <v>13</v>
      </c>
      <c r="I7" s="10"/>
      <c r="J7" s="10"/>
      <c r="K7" s="11"/>
    </row>
    <row r="8" s="1" customFormat="1" ht="24" customHeight="1" spans="1:11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</row>
    <row r="9" spans="1:11">
      <c r="A9" s="13" t="s">
        <v>15</v>
      </c>
      <c r="B9" s="13" t="s">
        <v>16</v>
      </c>
      <c r="C9" s="13" t="s">
        <v>17</v>
      </c>
      <c r="D9" s="13" t="s">
        <v>18</v>
      </c>
      <c r="E9" s="13" t="s">
        <v>19</v>
      </c>
      <c r="F9" s="13" t="s">
        <v>20</v>
      </c>
      <c r="G9" s="14" t="s">
        <v>21</v>
      </c>
      <c r="H9" s="15"/>
      <c r="I9" s="13" t="s">
        <v>22</v>
      </c>
      <c r="J9" s="13" t="s">
        <v>23</v>
      </c>
    </row>
    <row r="10" ht="19.5" spans="1:11">
      <c r="A10" s="16" t="s">
        <v>24</v>
      </c>
      <c r="B10" s="16" t="s">
        <v>25</v>
      </c>
      <c r="C10" s="16" t="s">
        <v>26</v>
      </c>
      <c r="D10" s="16" t="s">
        <v>27</v>
      </c>
      <c r="E10" s="16" t="s">
        <v>28</v>
      </c>
      <c r="F10" s="16" t="s">
        <v>29</v>
      </c>
      <c r="G10" s="17" t="s">
        <v>30</v>
      </c>
      <c r="H10" s="18"/>
      <c r="I10" s="16" t="s">
        <v>31</v>
      </c>
      <c r="J10" s="19" t="s">
        <v>32</v>
      </c>
    </row>
    <row r="11" spans="1:11">
      <c r="A11" s="20" t="s">
        <v>115</v>
      </c>
      <c r="B11" s="21" t="s">
        <v>34</v>
      </c>
      <c r="C11" s="21" t="s">
        <v>35</v>
      </c>
      <c r="D11" s="21" t="s">
        <v>36</v>
      </c>
      <c r="E11" s="21" t="s">
        <v>37</v>
      </c>
      <c r="F11" s="21" t="s">
        <v>38</v>
      </c>
      <c r="G11" s="22" t="s">
        <v>39</v>
      </c>
      <c r="H11" s="23"/>
      <c r="I11" s="21" t="s">
        <v>40</v>
      </c>
      <c r="J11" s="24" t="s">
        <v>36</v>
      </c>
    </row>
    <row r="12" spans="1:11">
      <c r="A12" s="25"/>
      <c r="B12" s="26">
        <v>920</v>
      </c>
      <c r="C12" s="49">
        <v>81</v>
      </c>
      <c r="D12" s="49">
        <v>7.3</v>
      </c>
      <c r="E12" s="26">
        <v>465</v>
      </c>
      <c r="F12" s="49">
        <v>5.7</v>
      </c>
      <c r="G12" s="27">
        <v>8045</v>
      </c>
      <c r="H12" s="28"/>
      <c r="I12" s="26">
        <v>3</v>
      </c>
      <c r="J12" s="29">
        <v>20</v>
      </c>
    </row>
    <row r="13" spans="1:11">
      <c r="A13" s="25"/>
      <c r="B13" s="26">
        <v>920</v>
      </c>
      <c r="C13" s="49">
        <v>105</v>
      </c>
      <c r="D13" s="49">
        <v>9.5</v>
      </c>
      <c r="E13" s="26">
        <v>642</v>
      </c>
      <c r="F13" s="49">
        <v>6.1</v>
      </c>
      <c r="G13" s="27">
        <v>1045</v>
      </c>
      <c r="H13" s="28"/>
      <c r="I13" s="26">
        <v>3</v>
      </c>
      <c r="J13" s="29">
        <v>20</v>
      </c>
    </row>
    <row r="14" spans="1:11">
      <c r="A14" s="25"/>
      <c r="B14" s="30">
        <v>980</v>
      </c>
      <c r="C14" s="51">
        <v>90</v>
      </c>
      <c r="D14" s="51">
        <v>8.1</v>
      </c>
      <c r="E14" s="30">
        <v>535</v>
      </c>
      <c r="F14" s="51">
        <v>5.9</v>
      </c>
      <c r="G14" s="31">
        <v>8045</v>
      </c>
      <c r="H14" s="32"/>
      <c r="I14" s="30">
        <v>3</v>
      </c>
      <c r="J14" s="33">
        <v>20</v>
      </c>
    </row>
    <row r="15" s="1" customFormat="1" ht="24" customHeight="1" spans="1:11">
      <c r="A15" s="12" t="s">
        <v>49</v>
      </c>
      <c r="B15" s="12"/>
      <c r="C15" s="12"/>
      <c r="D15" s="12"/>
      <c r="E15" s="12"/>
      <c r="F15" s="12"/>
      <c r="G15" s="12"/>
      <c r="H15" s="12"/>
      <c r="I15" s="12"/>
      <c r="J15" s="12"/>
    </row>
    <row r="16" spans="1:11">
      <c r="A16" s="13" t="s">
        <v>15</v>
      </c>
      <c r="B16" s="34" t="s">
        <v>50</v>
      </c>
      <c r="C16" s="13" t="s">
        <v>51</v>
      </c>
      <c r="D16" s="13" t="s">
        <v>19</v>
      </c>
      <c r="E16" s="13" t="s">
        <v>52</v>
      </c>
      <c r="F16" s="13" t="s">
        <v>53</v>
      </c>
      <c r="G16" s="13" t="s">
        <v>54</v>
      </c>
      <c r="H16" s="13" t="s">
        <v>55</v>
      </c>
      <c r="I16" s="13" t="s">
        <v>20</v>
      </c>
      <c r="J16" s="34" t="s">
        <v>56</v>
      </c>
    </row>
    <row r="17" ht="19.5" spans="1:10">
      <c r="A17" s="16" t="s">
        <v>57</v>
      </c>
      <c r="B17" s="19" t="s">
        <v>58</v>
      </c>
      <c r="C17" s="16" t="s">
        <v>59</v>
      </c>
      <c r="D17" s="16" t="s">
        <v>60</v>
      </c>
      <c r="E17" s="16" t="s">
        <v>61</v>
      </c>
      <c r="F17" s="16" t="s">
        <v>62</v>
      </c>
      <c r="G17" s="16" t="s">
        <v>63</v>
      </c>
      <c r="H17" s="16" t="s">
        <v>64</v>
      </c>
      <c r="I17" s="16" t="s">
        <v>29</v>
      </c>
      <c r="J17" s="19" t="s">
        <v>65</v>
      </c>
    </row>
    <row r="18" spans="1:10">
      <c r="A18" s="35" t="s">
        <v>116</v>
      </c>
      <c r="B18" s="24" t="s">
        <v>67</v>
      </c>
      <c r="C18" s="21" t="s">
        <v>68</v>
      </c>
      <c r="D18" s="21" t="s">
        <v>37</v>
      </c>
      <c r="E18" s="21" t="s">
        <v>69</v>
      </c>
      <c r="F18" s="21" t="s">
        <v>36</v>
      </c>
      <c r="G18" s="21" t="s">
        <v>70</v>
      </c>
      <c r="H18" s="21" t="s">
        <v>35</v>
      </c>
      <c r="I18" s="21" t="s">
        <v>38</v>
      </c>
      <c r="J18" s="24" t="s">
        <v>71</v>
      </c>
    </row>
    <row r="19" spans="1:10">
      <c r="A19" s="36"/>
      <c r="B19" s="37">
        <v>0.5</v>
      </c>
      <c r="C19" s="38">
        <v>14.8</v>
      </c>
      <c r="D19" s="39">
        <v>293</v>
      </c>
      <c r="E19" s="38" t="s">
        <v>39</v>
      </c>
      <c r="F19" s="38">
        <v>2.1</v>
      </c>
      <c r="G19" s="39">
        <v>4260</v>
      </c>
      <c r="H19" s="38">
        <v>31.08</v>
      </c>
      <c r="I19" s="38">
        <v>9.43</v>
      </c>
      <c r="J19" s="85" t="s">
        <v>39</v>
      </c>
    </row>
    <row r="20" spans="1:10">
      <c r="A20" s="36"/>
      <c r="B20" s="37">
        <v>0.65</v>
      </c>
      <c r="C20" s="38">
        <v>14.8</v>
      </c>
      <c r="D20" s="39">
        <v>476</v>
      </c>
      <c r="E20" s="38" t="s">
        <v>39</v>
      </c>
      <c r="F20" s="38">
        <v>4</v>
      </c>
      <c r="G20" s="39">
        <v>5300</v>
      </c>
      <c r="H20" s="38">
        <v>59.2</v>
      </c>
      <c r="I20" s="38">
        <v>8.04</v>
      </c>
      <c r="J20" s="86"/>
    </row>
    <row r="21" spans="1:10">
      <c r="A21" s="36"/>
      <c r="B21" s="37">
        <v>0.75</v>
      </c>
      <c r="C21" s="38">
        <v>14.8</v>
      </c>
      <c r="D21" s="39">
        <v>605</v>
      </c>
      <c r="E21" s="38" t="s">
        <v>39</v>
      </c>
      <c r="F21" s="38">
        <v>5.6</v>
      </c>
      <c r="G21" s="39">
        <v>5960</v>
      </c>
      <c r="H21" s="38">
        <v>82.88</v>
      </c>
      <c r="I21" s="38">
        <v>7.3</v>
      </c>
      <c r="J21" s="86"/>
    </row>
    <row r="22" spans="1:10">
      <c r="A22" s="36"/>
      <c r="B22" s="37">
        <v>0.85</v>
      </c>
      <c r="C22" s="38">
        <v>14.8</v>
      </c>
      <c r="D22" s="39">
        <v>742</v>
      </c>
      <c r="E22" s="38" t="s">
        <v>39</v>
      </c>
      <c r="F22" s="38">
        <v>7.4</v>
      </c>
      <c r="G22" s="39">
        <v>6000</v>
      </c>
      <c r="H22" s="38">
        <v>109.52</v>
      </c>
      <c r="I22" s="38">
        <v>6.78</v>
      </c>
      <c r="J22" s="86"/>
    </row>
    <row r="23" spans="1:10">
      <c r="A23" s="36"/>
      <c r="B23" s="37">
        <v>1</v>
      </c>
      <c r="C23" s="38">
        <v>14.8</v>
      </c>
      <c r="D23" s="39">
        <v>918</v>
      </c>
      <c r="E23" s="38" t="s">
        <v>39</v>
      </c>
      <c r="F23" s="38">
        <v>10.3</v>
      </c>
      <c r="G23" s="39">
        <v>7350</v>
      </c>
      <c r="H23" s="38">
        <v>152.44</v>
      </c>
      <c r="I23" s="38">
        <v>6.02</v>
      </c>
      <c r="J23" s="86"/>
    </row>
    <row r="24" spans="1:10">
      <c r="A24" s="13" t="s">
        <v>15</v>
      </c>
      <c r="B24" s="34" t="s">
        <v>50</v>
      </c>
      <c r="C24" s="13" t="s">
        <v>51</v>
      </c>
      <c r="D24" s="13" t="s">
        <v>19</v>
      </c>
      <c r="E24" s="13" t="s">
        <v>52</v>
      </c>
      <c r="F24" s="13" t="s">
        <v>53</v>
      </c>
      <c r="G24" s="13" t="s">
        <v>54</v>
      </c>
      <c r="H24" s="13" t="s">
        <v>55</v>
      </c>
      <c r="I24" s="13" t="s">
        <v>20</v>
      </c>
      <c r="J24" s="34" t="s">
        <v>56</v>
      </c>
    </row>
    <row r="25" ht="19.5" spans="1:10">
      <c r="A25" s="16" t="s">
        <v>57</v>
      </c>
      <c r="B25" s="19" t="s">
        <v>58</v>
      </c>
      <c r="C25" s="16" t="s">
        <v>59</v>
      </c>
      <c r="D25" s="16" t="s">
        <v>60</v>
      </c>
      <c r="E25" s="16" t="s">
        <v>61</v>
      </c>
      <c r="F25" s="16" t="s">
        <v>62</v>
      </c>
      <c r="G25" s="16" t="s">
        <v>63</v>
      </c>
      <c r="H25" s="16" t="s">
        <v>64</v>
      </c>
      <c r="I25" s="16" t="s">
        <v>29</v>
      </c>
      <c r="J25" s="19" t="s">
        <v>65</v>
      </c>
    </row>
    <row r="26" spans="1:10">
      <c r="A26" s="35" t="s">
        <v>117</v>
      </c>
      <c r="B26" s="24" t="s">
        <v>67</v>
      </c>
      <c r="C26" s="21" t="s">
        <v>68</v>
      </c>
      <c r="D26" s="21" t="s">
        <v>37</v>
      </c>
      <c r="E26" s="21" t="s">
        <v>69</v>
      </c>
      <c r="F26" s="21" t="s">
        <v>36</v>
      </c>
      <c r="G26" s="21" t="s">
        <v>70</v>
      </c>
      <c r="H26" s="21" t="s">
        <v>35</v>
      </c>
      <c r="I26" s="21" t="s">
        <v>38</v>
      </c>
      <c r="J26" s="24" t="s">
        <v>71</v>
      </c>
    </row>
    <row r="27" spans="1:10">
      <c r="A27" s="36"/>
      <c r="B27" s="37">
        <v>0.5</v>
      </c>
      <c r="C27" s="38">
        <v>11.1</v>
      </c>
      <c r="D27" s="39">
        <v>176</v>
      </c>
      <c r="E27" s="38" t="s">
        <v>39</v>
      </c>
      <c r="F27" s="38">
        <v>1.6</v>
      </c>
      <c r="G27" s="39">
        <v>13090</v>
      </c>
      <c r="H27" s="38">
        <v>4400</v>
      </c>
      <c r="I27" s="38">
        <v>9.91</v>
      </c>
      <c r="J27" s="85" t="s">
        <v>39</v>
      </c>
    </row>
    <row r="28" spans="1:10">
      <c r="A28" s="36"/>
      <c r="B28" s="37">
        <v>0.65</v>
      </c>
      <c r="C28" s="38">
        <v>11.1</v>
      </c>
      <c r="D28" s="39">
        <v>289</v>
      </c>
      <c r="E28" s="38" t="s">
        <v>39</v>
      </c>
      <c r="F28" s="38">
        <v>3</v>
      </c>
      <c r="G28" s="39">
        <v>14450</v>
      </c>
      <c r="H28" s="38">
        <v>5500</v>
      </c>
      <c r="I28" s="38">
        <v>8.68</v>
      </c>
      <c r="J28" s="86"/>
    </row>
    <row r="29" spans="1:10">
      <c r="A29" s="36"/>
      <c r="B29" s="37">
        <v>0.75</v>
      </c>
      <c r="C29" s="38">
        <v>11.1</v>
      </c>
      <c r="D29" s="39">
        <v>385</v>
      </c>
      <c r="E29" s="38" t="s">
        <v>39</v>
      </c>
      <c r="F29" s="38">
        <v>4.3</v>
      </c>
      <c r="G29" s="39">
        <v>15900</v>
      </c>
      <c r="H29" s="38">
        <v>6400</v>
      </c>
      <c r="I29" s="38">
        <v>8.07</v>
      </c>
      <c r="J29" s="86"/>
    </row>
    <row r="30" spans="1:10">
      <c r="A30" s="36"/>
      <c r="B30" s="37">
        <v>0.85</v>
      </c>
      <c r="C30" s="38">
        <v>11.1</v>
      </c>
      <c r="D30" s="39">
        <v>475</v>
      </c>
      <c r="E30" s="38" t="s">
        <v>39</v>
      </c>
      <c r="F30" s="38">
        <v>5.8</v>
      </c>
      <c r="G30" s="39">
        <v>17320</v>
      </c>
      <c r="H30" s="38">
        <v>7000</v>
      </c>
      <c r="I30" s="38">
        <v>7.38</v>
      </c>
      <c r="J30" s="86"/>
    </row>
    <row r="31" spans="1:10">
      <c r="A31" s="36"/>
      <c r="B31" s="44">
        <v>1</v>
      </c>
      <c r="C31" s="45">
        <v>11.1</v>
      </c>
      <c r="D31" s="35">
        <v>617</v>
      </c>
      <c r="E31" s="45" t="s">
        <v>39</v>
      </c>
      <c r="F31" s="45">
        <v>8.1</v>
      </c>
      <c r="G31" s="35">
        <v>18630</v>
      </c>
      <c r="H31" s="45">
        <v>7800</v>
      </c>
      <c r="I31" s="45">
        <v>6.86</v>
      </c>
      <c r="J31" s="86"/>
    </row>
    <row r="32" s="1" customFormat="1" ht="24" customHeight="1" spans="1:10">
      <c r="A32" s="12" t="s">
        <v>82</v>
      </c>
      <c r="B32" s="12"/>
      <c r="C32" s="12"/>
      <c r="D32" s="12"/>
      <c r="E32" s="12"/>
      <c r="F32" s="12"/>
      <c r="G32" s="12"/>
      <c r="H32" s="12"/>
      <c r="I32" s="12"/>
      <c r="J32" s="12"/>
    </row>
    <row r="33" ht="228" customHeight="1" spans="1:10">
      <c r="A33" s="46" t="str">
        <f>_xlfn.DISPIMG("ID_D7E7D3CFE0C24DD9A568EC165EE078AA",1)</f>
        <v>=DISPIMG("ID_D7E7D3CFE0C24DD9A568EC165EE078AA",1)</v>
      </c>
      <c r="B33" s="46"/>
      <c r="C33" s="46"/>
      <c r="D33" s="46"/>
      <c r="E33" s="46"/>
      <c r="F33" s="46"/>
      <c r="G33" s="46"/>
      <c r="H33" s="46"/>
      <c r="I33" s="46"/>
      <c r="J33" s="47"/>
    </row>
  </sheetData>
  <mergeCells count="30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G14:H14"/>
    <mergeCell ref="A15:J15"/>
    <mergeCell ref="A32:J32"/>
    <mergeCell ref="A33:J33"/>
    <mergeCell ref="A11:A14"/>
    <mergeCell ref="A18:A23"/>
    <mergeCell ref="A26:A31"/>
    <mergeCell ref="J19:J23"/>
    <mergeCell ref="J27:J31"/>
    <mergeCell ref="A2:D7"/>
  </mergeCells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opLeftCell="A4" workbookViewId="0">
      <selection activeCell="A8" sqref="$A8:$XFD8"/>
    </sheetView>
  </sheetViews>
  <sheetFormatPr defaultColWidth="9" defaultRowHeight="13.5"/>
  <sheetData>
    <row r="1" s="1" customFormat="1" ht="54" customHeight="1" spans="1:11">
      <c r="A1" s="2" t="s">
        <v>118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6"/>
    </row>
    <row r="2" s="1" customFormat="1" ht="34" customHeight="1" spans="1:11">
      <c r="A2" s="7" t="str">
        <f>_xlfn.DISPIMG("ID_AA0ADE3A96684E5DA1638FB84260EB29",1)</f>
        <v>=DISPIMG("ID_AA0ADE3A96684E5DA1638FB84260EB29",1)</v>
      </c>
      <c r="B2" s="8"/>
      <c r="C2" s="8"/>
      <c r="D2" s="8"/>
      <c r="E2" s="9" t="s">
        <v>2</v>
      </c>
      <c r="F2" s="10"/>
      <c r="G2" s="10"/>
      <c r="H2" s="10" t="s">
        <v>119</v>
      </c>
      <c r="I2" s="10"/>
      <c r="J2" s="10"/>
      <c r="K2" s="11"/>
    </row>
    <row r="3" s="1" customFormat="1" ht="34" customHeight="1" spans="1:11">
      <c r="A3" s="8"/>
      <c r="B3" s="8"/>
      <c r="C3" s="8"/>
      <c r="D3" s="8"/>
      <c r="E3" s="9" t="s">
        <v>4</v>
      </c>
      <c r="F3" s="10"/>
      <c r="G3" s="10"/>
      <c r="H3" s="10" t="s">
        <v>100</v>
      </c>
      <c r="I3" s="10"/>
      <c r="J3" s="10"/>
      <c r="K3" s="11"/>
    </row>
    <row r="4" s="1" customFormat="1" ht="34" customHeight="1" spans="1:11">
      <c r="A4" s="8"/>
      <c r="B4" s="8"/>
      <c r="C4" s="8"/>
      <c r="D4" s="8"/>
      <c r="E4" s="9" t="s">
        <v>6</v>
      </c>
      <c r="F4" s="10"/>
      <c r="G4" s="10"/>
      <c r="H4" s="10" t="s">
        <v>7</v>
      </c>
      <c r="I4" s="10"/>
      <c r="J4" s="10"/>
      <c r="K4" s="11"/>
    </row>
    <row r="5" s="1" customFormat="1" ht="34" customHeight="1" spans="1:11">
      <c r="A5" s="8"/>
      <c r="B5" s="8"/>
      <c r="C5" s="8"/>
      <c r="D5" s="8"/>
      <c r="E5" s="9" t="s">
        <v>8</v>
      </c>
      <c r="F5" s="10"/>
      <c r="G5" s="10"/>
      <c r="H5" s="10" t="s">
        <v>120</v>
      </c>
      <c r="I5" s="10"/>
      <c r="J5" s="10"/>
      <c r="K5" s="11"/>
    </row>
    <row r="6" s="1" customFormat="1" ht="34" customHeight="1" spans="1:11">
      <c r="A6" s="8"/>
      <c r="B6" s="8"/>
      <c r="C6" s="8"/>
      <c r="D6" s="8"/>
      <c r="E6" s="9" t="s">
        <v>10</v>
      </c>
      <c r="F6" s="10"/>
      <c r="G6" s="10"/>
      <c r="H6" s="10" t="s">
        <v>121</v>
      </c>
      <c r="I6" s="10"/>
      <c r="J6" s="10"/>
      <c r="K6" s="11"/>
    </row>
    <row r="7" s="1" customFormat="1" ht="34" customHeight="1" spans="1:11">
      <c r="A7" s="8"/>
      <c r="B7" s="8"/>
      <c r="C7" s="8"/>
      <c r="D7" s="8"/>
      <c r="E7" s="9" t="s">
        <v>12</v>
      </c>
      <c r="F7" s="10"/>
      <c r="G7" s="10"/>
      <c r="H7" s="10" t="s">
        <v>13</v>
      </c>
      <c r="I7" s="10"/>
      <c r="J7" s="10"/>
      <c r="K7" s="11"/>
    </row>
    <row r="8" s="1" customFormat="1" ht="24" customHeight="1" spans="1:11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</row>
    <row r="9" spans="1:11">
      <c r="A9" s="13" t="s">
        <v>15</v>
      </c>
      <c r="B9" s="13" t="s">
        <v>16</v>
      </c>
      <c r="C9" s="13" t="s">
        <v>17</v>
      </c>
      <c r="D9" s="13" t="s">
        <v>18</v>
      </c>
      <c r="E9" s="13" t="s">
        <v>19</v>
      </c>
      <c r="F9" s="13" t="s">
        <v>20</v>
      </c>
      <c r="G9" s="14" t="s">
        <v>21</v>
      </c>
      <c r="H9" s="15"/>
      <c r="I9" s="13" t="s">
        <v>22</v>
      </c>
      <c r="J9" s="13" t="s">
        <v>23</v>
      </c>
    </row>
    <row r="10" ht="19.5" spans="1:11">
      <c r="A10" s="16" t="s">
        <v>24</v>
      </c>
      <c r="B10" s="16" t="s">
        <v>25</v>
      </c>
      <c r="C10" s="16" t="s">
        <v>26</v>
      </c>
      <c r="D10" s="16" t="s">
        <v>27</v>
      </c>
      <c r="E10" s="16" t="s">
        <v>28</v>
      </c>
      <c r="F10" s="16" t="s">
        <v>29</v>
      </c>
      <c r="G10" s="17" t="s">
        <v>30</v>
      </c>
      <c r="H10" s="18"/>
      <c r="I10" s="16" t="s">
        <v>31</v>
      </c>
      <c r="J10" s="19" t="s">
        <v>32</v>
      </c>
    </row>
    <row r="11" spans="1:11">
      <c r="A11" s="20" t="s">
        <v>122</v>
      </c>
      <c r="B11" s="21" t="s">
        <v>34</v>
      </c>
      <c r="C11" s="21" t="s">
        <v>35</v>
      </c>
      <c r="D11" s="21" t="s">
        <v>36</v>
      </c>
      <c r="E11" s="21" t="s">
        <v>37</v>
      </c>
      <c r="F11" s="21" t="s">
        <v>38</v>
      </c>
      <c r="G11" s="22" t="s">
        <v>39</v>
      </c>
      <c r="H11" s="23"/>
      <c r="I11" s="21" t="s">
        <v>40</v>
      </c>
      <c r="J11" s="24" t="s">
        <v>36</v>
      </c>
    </row>
    <row r="12" spans="1:11">
      <c r="A12" s="25"/>
      <c r="B12" s="26">
        <v>1500</v>
      </c>
      <c r="C12" s="49">
        <v>50</v>
      </c>
      <c r="D12" s="49">
        <v>6.8</v>
      </c>
      <c r="E12" s="26">
        <v>260</v>
      </c>
      <c r="F12" s="49">
        <v>5.2</v>
      </c>
      <c r="G12" s="27">
        <v>8060</v>
      </c>
      <c r="H12" s="28"/>
      <c r="I12" s="26">
        <v>2</v>
      </c>
      <c r="J12" s="29">
        <v>15</v>
      </c>
    </row>
    <row r="13" spans="1:11">
      <c r="A13" s="25"/>
      <c r="B13" s="26">
        <v>1650</v>
      </c>
      <c r="C13" s="49">
        <v>59.2</v>
      </c>
      <c r="D13" s="49">
        <v>8</v>
      </c>
      <c r="E13" s="26">
        <v>268</v>
      </c>
      <c r="F13" s="49">
        <v>4.5</v>
      </c>
      <c r="G13" s="27">
        <v>8060</v>
      </c>
      <c r="H13" s="28"/>
      <c r="I13" s="26">
        <v>2</v>
      </c>
      <c r="J13" s="29">
        <v>20</v>
      </c>
    </row>
    <row r="14" spans="1:11">
      <c r="A14" s="25"/>
      <c r="B14" s="30">
        <v>1800</v>
      </c>
      <c r="C14" s="51">
        <v>72.5</v>
      </c>
      <c r="D14" s="51">
        <v>9.8</v>
      </c>
      <c r="E14" s="30">
        <v>282</v>
      </c>
      <c r="F14" s="51">
        <v>3.9</v>
      </c>
      <c r="G14" s="31">
        <v>8060</v>
      </c>
      <c r="H14" s="32"/>
      <c r="I14" s="30">
        <v>2</v>
      </c>
      <c r="J14" s="33">
        <v>20</v>
      </c>
    </row>
    <row r="15" s="1" customFormat="1" ht="24" customHeight="1" spans="1:11">
      <c r="A15" s="12" t="s">
        <v>82</v>
      </c>
      <c r="B15" s="12"/>
      <c r="C15" s="12"/>
      <c r="D15" s="12"/>
      <c r="E15" s="12"/>
      <c r="F15" s="12"/>
      <c r="G15" s="12"/>
      <c r="H15" s="12"/>
      <c r="I15" s="12"/>
      <c r="J15" s="12"/>
    </row>
    <row r="16" ht="228" customHeight="1" spans="1:11">
      <c r="A16" s="46" t="str">
        <f>_xlfn.DISPIMG("ID_A6B1F7B4B2FD43B7AA4986A43E197350",1)</f>
        <v>=DISPIMG("ID_A6B1F7B4B2FD43B7AA4986A43E197350",1)</v>
      </c>
      <c r="B16" s="46"/>
      <c r="C16" s="46"/>
      <c r="D16" s="46"/>
      <c r="E16" s="46"/>
      <c r="F16" s="46"/>
      <c r="G16" s="46"/>
      <c r="H16" s="46"/>
      <c r="I16" s="46"/>
      <c r="J16" s="47"/>
    </row>
  </sheetData>
  <mergeCells count="25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G14:H14"/>
    <mergeCell ref="A15:J15"/>
    <mergeCell ref="A16:J16"/>
    <mergeCell ref="A11:A14"/>
    <mergeCell ref="A2:D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31</vt:i4>
      </vt:variant>
    </vt:vector>
  </HeadingPairs>
  <TitlesOfParts>
    <vt:vector size="31" baseType="lpstr">
      <vt:lpstr>1-F1103-8000、11000KV</vt:lpstr>
      <vt:lpstr>2-F1206-4500、6000、7500KV</vt:lpstr>
      <vt:lpstr>3-F1306-3100、4000KV</vt:lpstr>
      <vt:lpstr>4-F1408-2400、3600KV</vt:lpstr>
      <vt:lpstr>5-F1806-1430、2280KV</vt:lpstr>
      <vt:lpstr>6-F2008-1750KV</vt:lpstr>
      <vt:lpstr>7-F2206-1500、2200KV</vt:lpstr>
      <vt:lpstr>8-F2212-1400KV</vt:lpstr>
      <vt:lpstr>9-F2302-1500、1650、1800KV</vt:lpstr>
      <vt:lpstr>10-F2306.5-1750、1950KV</vt:lpstr>
      <vt:lpstr>11-F2307-2200、2500KV</vt:lpstr>
      <vt:lpstr>12-F2807-1300、1500、1750KV</vt:lpstr>
      <vt:lpstr>13-F2810-900、1200、1350KV</vt:lpstr>
      <vt:lpstr>14-F2812-920、1160KV</vt:lpstr>
      <vt:lpstr>15F2814-900 1050 1200 1300 2000</vt:lpstr>
      <vt:lpstr>16-F3008-1155、1300、1350、1500KV</vt:lpstr>
      <vt:lpstr>17-F3110-900KV、1250KV</vt:lpstr>
      <vt:lpstr>18-F3115-400、640、900、1050KV</vt:lpstr>
      <vt:lpstr>19-F3120-500KV、700KV</vt:lpstr>
      <vt:lpstr>20-F3314-900KV</vt:lpstr>
      <vt:lpstr>21-F4214-420、510、690KV</vt:lpstr>
      <vt:lpstr>22-F4219-300、430、560、610KV</vt:lpstr>
      <vt:lpstr>23-F4315-450KV</vt:lpstr>
      <vt:lpstr>24-F4320-350KV</vt:lpstr>
      <vt:lpstr>25-F4325-360KV</vt:lpstr>
      <vt:lpstr>26-F4715-280、440KV</vt:lpstr>
      <vt:lpstr>27-F4720-330、465KV</vt:lpstr>
      <vt:lpstr>28-F5215-430KV</vt:lpstr>
      <vt:lpstr>29-F5315-270、430KV</vt:lpstr>
      <vt:lpstr>30-F5322-200、230、360、410、475KV</vt:lpstr>
      <vt:lpstr>31-F6218-180、200、210、220、240KV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Ada</cp:lastModifiedBy>
  <dcterms:created xsi:type="dcterms:W3CDTF">2026-06-29T05:18:00Z</dcterms:created>
  <dcterms:modified xsi:type="dcterms:W3CDTF">2026-07-02T02:57:04Z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6ADF5BC199654DDB9CF0042C54E3F0EB_13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